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00341532\Documents\"/>
    </mc:Choice>
  </mc:AlternateContent>
  <workbookProtection workbookAlgorithmName="SHA-512" workbookHashValue="QM1w9jsWQrdaud7IAN6yWn7eJjH3F9z0NKunA/h6fLHjJ/g9VjjJYZbt1IvtpZKBIAPXoZ+YhB5pE8CGjAK7Zg==" workbookSaltValue="68NzFLbU140WtodgJVTeyw==" workbookSpinCount="100000" lockStructure="1"/>
  <bookViews>
    <workbookView xWindow="0" yWindow="0" windowWidth="28800" windowHeight="12300" tabRatio="780" activeTab="1"/>
  </bookViews>
  <sheets>
    <sheet name="Instructions &amp; Definitions" sheetId="19" r:id="rId1"/>
    <sheet name="Summary" sheetId="22" r:id="rId2"/>
    <sheet name="1 Attestation &amp; Attachments" sheetId="18" r:id="rId3"/>
    <sheet name="2 Outpt_Professional" sheetId="1" r:id="rId4"/>
    <sheet name="3 Outpt_Prof Denials" sheetId="13" r:id="rId5"/>
    <sheet name="4 Inpatient_Residential" sheetId="12" r:id="rId6"/>
    <sheet name="5 Inpt_Resd Denials" sheetId="16" r:id="rId7"/>
    <sheet name="CODES" sheetId="23" r:id="rId8"/>
    <sheet name="Template Revisions" sheetId="21" r:id="rId9"/>
  </sheets>
  <definedNames>
    <definedName name="_xlnm.Print_Area" localSheetId="3">'2 Outpt_Professional'!$A$1:$U$59</definedName>
    <definedName name="_xlnm.Print_Area" localSheetId="5">'4 Inpatient_Residential'!$A$1:$Z$57</definedName>
    <definedName name="_xlnm.Print_Area" localSheetId="1">Summary!$A$1:$L$41</definedName>
    <definedName name="_xlnm.Print_Titles" localSheetId="3">'2 Outpt_Professional'!#REF!</definedName>
    <definedName name="_xlnm.Print_Titles" localSheetId="5">'4 Inpatient_Residential'!#REF!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2" l="1"/>
  <c r="J51" i="12"/>
  <c r="K51" i="12"/>
  <c r="H36" i="12"/>
  <c r="L20" i="12"/>
  <c r="M5" i="12"/>
  <c r="L38" i="1"/>
  <c r="M5" i="1"/>
  <c r="R20" i="12" l="1"/>
  <c r="Q20" i="12"/>
  <c r="P20" i="12"/>
  <c r="O20" i="12"/>
  <c r="N20" i="12"/>
  <c r="K20" i="12"/>
  <c r="J20" i="12"/>
  <c r="I20" i="12"/>
  <c r="H20" i="12"/>
  <c r="G20" i="12"/>
  <c r="F20" i="12"/>
  <c r="E20" i="12"/>
  <c r="D20" i="12"/>
  <c r="C20" i="12"/>
  <c r="F3" i="16" l="1"/>
  <c r="A4" i="13" l="1"/>
  <c r="A128" i="13" s="1"/>
  <c r="A4" i="16"/>
  <c r="A36" i="16" s="1"/>
  <c r="A105" i="13"/>
  <c r="A98" i="13"/>
  <c r="A73" i="13"/>
  <c r="A66" i="13"/>
  <c r="A41" i="13"/>
  <c r="J3" i="16"/>
  <c r="J9" i="16" s="1"/>
  <c r="J8" i="16"/>
  <c r="J7" i="16"/>
  <c r="J6" i="16"/>
  <c r="J5" i="16"/>
  <c r="J4" i="16"/>
  <c r="S25" i="12"/>
  <c r="U25" i="12" s="1"/>
  <c r="T25" i="12"/>
  <c r="X25" i="12"/>
  <c r="Y25" i="12"/>
  <c r="Z25" i="12"/>
  <c r="AD25" i="12"/>
  <c r="AG25" i="12"/>
  <c r="J8" i="13"/>
  <c r="J7" i="13"/>
  <c r="J6" i="13"/>
  <c r="J5" i="13"/>
  <c r="J4" i="13"/>
  <c r="J3" i="13"/>
  <c r="J9" i="13" s="1"/>
  <c r="F3" i="13"/>
  <c r="AF57" i="1"/>
  <c r="AG57" i="1"/>
  <c r="Y57" i="1"/>
  <c r="AB57" i="1"/>
  <c r="P57" i="1"/>
  <c r="Q57" i="1" s="1"/>
  <c r="Z57" i="1" s="1"/>
  <c r="S57" i="1"/>
  <c r="T57" i="1"/>
  <c r="U57" i="1"/>
  <c r="AF7" i="1"/>
  <c r="AG7" i="1"/>
  <c r="AH7" i="1"/>
  <c r="AF8" i="1"/>
  <c r="AG8" i="1"/>
  <c r="AH8" i="1"/>
  <c r="AF9" i="1"/>
  <c r="AG9" i="1"/>
  <c r="AH9" i="1"/>
  <c r="AF10" i="1"/>
  <c r="AG10" i="1"/>
  <c r="AH10" i="1"/>
  <c r="AF11" i="1"/>
  <c r="AG11" i="1"/>
  <c r="AH11" i="1"/>
  <c r="AF12" i="1"/>
  <c r="AG12" i="1"/>
  <c r="AH12" i="1"/>
  <c r="AF13" i="1"/>
  <c r="AG13" i="1"/>
  <c r="AH13" i="1"/>
  <c r="AF14" i="1"/>
  <c r="AG14" i="1"/>
  <c r="AH14" i="1"/>
  <c r="AF15" i="1"/>
  <c r="AG15" i="1"/>
  <c r="AH15" i="1"/>
  <c r="AF16" i="1"/>
  <c r="AG16" i="1"/>
  <c r="AH16" i="1"/>
  <c r="Y7" i="1"/>
  <c r="AB7" i="1"/>
  <c r="Y8" i="1"/>
  <c r="AB8" i="1"/>
  <c r="Y9" i="1"/>
  <c r="AB9" i="1"/>
  <c r="Y10" i="1"/>
  <c r="AB10" i="1"/>
  <c r="Y11" i="1"/>
  <c r="AB11" i="1"/>
  <c r="Y12" i="1"/>
  <c r="AB12" i="1"/>
  <c r="Y13" i="1"/>
  <c r="AB13" i="1"/>
  <c r="Y14" i="1"/>
  <c r="AB14" i="1"/>
  <c r="Y15" i="1"/>
  <c r="AB15" i="1"/>
  <c r="Y16" i="1"/>
  <c r="AB16" i="1"/>
  <c r="W16" i="1"/>
  <c r="V16" i="1"/>
  <c r="U16" i="1"/>
  <c r="T16" i="1"/>
  <c r="W15" i="1"/>
  <c r="V15" i="1"/>
  <c r="U15" i="1"/>
  <c r="T15" i="1"/>
  <c r="W14" i="1"/>
  <c r="V14" i="1"/>
  <c r="U14" i="1"/>
  <c r="T14" i="1"/>
  <c r="W13" i="1"/>
  <c r="V13" i="1"/>
  <c r="U13" i="1"/>
  <c r="T13" i="1"/>
  <c r="W12" i="1"/>
  <c r="V12" i="1"/>
  <c r="U12" i="1"/>
  <c r="T12" i="1"/>
  <c r="W11" i="1"/>
  <c r="V11" i="1"/>
  <c r="U11" i="1"/>
  <c r="T11" i="1"/>
  <c r="W10" i="1"/>
  <c r="V10" i="1"/>
  <c r="U10" i="1"/>
  <c r="T10" i="1"/>
  <c r="W9" i="1"/>
  <c r="V9" i="1"/>
  <c r="U9" i="1"/>
  <c r="T9" i="1"/>
  <c r="W8" i="1"/>
  <c r="V8" i="1"/>
  <c r="U8" i="1"/>
  <c r="T8" i="1"/>
  <c r="W7" i="1"/>
  <c r="V7" i="1"/>
  <c r="U7" i="1"/>
  <c r="T7" i="1"/>
  <c r="Q16" i="1"/>
  <c r="R16" i="1" s="1"/>
  <c r="Z16" i="1" s="1"/>
  <c r="Q15" i="1"/>
  <c r="R15" i="1" s="1"/>
  <c r="Z15" i="1" s="1"/>
  <c r="Q14" i="1"/>
  <c r="R14" i="1" s="1"/>
  <c r="Z14" i="1" s="1"/>
  <c r="Q13" i="1"/>
  <c r="R13" i="1" s="1"/>
  <c r="Z13" i="1" s="1"/>
  <c r="Q12" i="1"/>
  <c r="R12" i="1" s="1"/>
  <c r="Z12" i="1" s="1"/>
  <c r="Q11" i="1"/>
  <c r="R11" i="1" s="1"/>
  <c r="Z11" i="1" s="1"/>
  <c r="Q10" i="1"/>
  <c r="R10" i="1" s="1"/>
  <c r="Z10" i="1" s="1"/>
  <c r="AA10" i="1" s="1"/>
  <c r="Q9" i="1"/>
  <c r="S9" i="1" s="1"/>
  <c r="Q8" i="1"/>
  <c r="R8" i="1" s="1"/>
  <c r="Z8" i="1" s="1"/>
  <c r="Q7" i="1"/>
  <c r="R7" i="1" s="1"/>
  <c r="Z7" i="1" s="1"/>
  <c r="A16" i="16" l="1"/>
  <c r="A38" i="16"/>
  <c r="A9" i="13"/>
  <c r="A34" i="13"/>
  <c r="AC8" i="1"/>
  <c r="AA12" i="1"/>
  <c r="AA8" i="1"/>
  <c r="AA16" i="1"/>
  <c r="AD16" i="1"/>
  <c r="AC10" i="1"/>
  <c r="AA7" i="1"/>
  <c r="AD12" i="1"/>
  <c r="S10" i="1"/>
  <c r="S14" i="1"/>
  <c r="AC16" i="1"/>
  <c r="S16" i="1"/>
  <c r="AC12" i="1"/>
  <c r="AD57" i="1"/>
  <c r="R9" i="1"/>
  <c r="Z9" i="1" s="1"/>
  <c r="A21" i="16"/>
  <c r="A22" i="16"/>
  <c r="A10" i="13"/>
  <c r="A42" i="13"/>
  <c r="A74" i="13"/>
  <c r="A106" i="13"/>
  <c r="A5" i="16"/>
  <c r="A24" i="16"/>
  <c r="A17" i="13"/>
  <c r="A49" i="13"/>
  <c r="A81" i="13"/>
  <c r="A113" i="13"/>
  <c r="A6" i="16"/>
  <c r="A29" i="16"/>
  <c r="A18" i="13"/>
  <c r="A50" i="13"/>
  <c r="A82" i="13"/>
  <c r="A114" i="13"/>
  <c r="A8" i="16"/>
  <c r="A30" i="16"/>
  <c r="A25" i="13"/>
  <c r="A57" i="13"/>
  <c r="A89" i="13"/>
  <c r="A121" i="13"/>
  <c r="A13" i="16"/>
  <c r="A32" i="16"/>
  <c r="A26" i="13"/>
  <c r="A58" i="13"/>
  <c r="A90" i="13"/>
  <c r="A122" i="13"/>
  <c r="A14" i="16"/>
  <c r="A37" i="16"/>
  <c r="A33" i="13"/>
  <c r="A65" i="13"/>
  <c r="A97" i="13"/>
  <c r="A129" i="13"/>
  <c r="A12" i="13"/>
  <c r="A20" i="13"/>
  <c r="A28" i="13"/>
  <c r="A36" i="13"/>
  <c r="A44" i="13"/>
  <c r="A52" i="13"/>
  <c r="A60" i="13"/>
  <c r="A68" i="13"/>
  <c r="A76" i="13"/>
  <c r="A84" i="13"/>
  <c r="A92" i="13"/>
  <c r="A100" i="13"/>
  <c r="A108" i="13"/>
  <c r="A116" i="13"/>
  <c r="A124" i="13"/>
  <c r="A5" i="13"/>
  <c r="A13" i="13"/>
  <c r="A21" i="13"/>
  <c r="A29" i="13"/>
  <c r="A37" i="13"/>
  <c r="A45" i="13"/>
  <c r="A53" i="13"/>
  <c r="A61" i="13"/>
  <c r="A69" i="13"/>
  <c r="A77" i="13"/>
  <c r="A85" i="13"/>
  <c r="A93" i="13"/>
  <c r="A101" i="13"/>
  <c r="A109" i="13"/>
  <c r="A117" i="13"/>
  <c r="A125" i="13"/>
  <c r="A11" i="13"/>
  <c r="A19" i="13"/>
  <c r="A27" i="13"/>
  <c r="A35" i="13"/>
  <c r="A43" i="13"/>
  <c r="A51" i="13"/>
  <c r="A59" i="13"/>
  <c r="A67" i="13"/>
  <c r="A75" i="13"/>
  <c r="A83" i="13"/>
  <c r="A91" i="13"/>
  <c r="A99" i="13"/>
  <c r="A107" i="13"/>
  <c r="A115" i="13"/>
  <c r="A123" i="13"/>
  <c r="A6" i="13"/>
  <c r="A14" i="13"/>
  <c r="A22" i="13"/>
  <c r="A30" i="13"/>
  <c r="A38" i="13"/>
  <c r="A46" i="13"/>
  <c r="A54" i="13"/>
  <c r="A62" i="13"/>
  <c r="A70" i="13"/>
  <c r="A78" i="13"/>
  <c r="A86" i="13"/>
  <c r="A94" i="13"/>
  <c r="A102" i="13"/>
  <c r="A110" i="13"/>
  <c r="A118" i="13"/>
  <c r="A126" i="13"/>
  <c r="A7" i="13"/>
  <c r="A15" i="13"/>
  <c r="A23" i="13"/>
  <c r="A31" i="13"/>
  <c r="A39" i="13"/>
  <c r="A47" i="13"/>
  <c r="A55" i="13"/>
  <c r="A63" i="13"/>
  <c r="A71" i="13"/>
  <c r="A79" i="13"/>
  <c r="A87" i="13"/>
  <c r="A95" i="13"/>
  <c r="A103" i="13"/>
  <c r="A111" i="13"/>
  <c r="A119" i="13"/>
  <c r="A127" i="13"/>
  <c r="A8" i="13"/>
  <c r="A16" i="13"/>
  <c r="A24" i="13"/>
  <c r="A32" i="13"/>
  <c r="A40" i="13"/>
  <c r="A48" i="13"/>
  <c r="A56" i="13"/>
  <c r="A64" i="13"/>
  <c r="A72" i="13"/>
  <c r="A80" i="13"/>
  <c r="A88" i="13"/>
  <c r="A96" i="13"/>
  <c r="A104" i="13"/>
  <c r="A112" i="13"/>
  <c r="A120" i="13"/>
  <c r="A7" i="16"/>
  <c r="A15" i="16"/>
  <c r="A23" i="16"/>
  <c r="A31" i="16"/>
  <c r="A39" i="16"/>
  <c r="A17" i="16"/>
  <c r="A10" i="16"/>
  <c r="A18" i="16"/>
  <c r="A26" i="16"/>
  <c r="A34" i="16"/>
  <c r="A9" i="16"/>
  <c r="A25" i="16"/>
  <c r="A33" i="16"/>
  <c r="A11" i="16"/>
  <c r="A19" i="16"/>
  <c r="A27" i="16"/>
  <c r="A35" i="16"/>
  <c r="A12" i="16"/>
  <c r="A20" i="16"/>
  <c r="A28" i="16"/>
  <c r="W25" i="12"/>
  <c r="V25" i="12"/>
  <c r="AE25" i="12" s="1"/>
  <c r="AF25" i="12" s="1"/>
  <c r="AI25" i="12"/>
  <c r="AH25" i="12"/>
  <c r="AA15" i="1"/>
  <c r="AA11" i="1"/>
  <c r="S8" i="1"/>
  <c r="S13" i="1"/>
  <c r="AA14" i="1"/>
  <c r="AC15" i="1"/>
  <c r="AC11" i="1"/>
  <c r="S7" i="1"/>
  <c r="S15" i="1"/>
  <c r="AD15" i="1"/>
  <c r="AD11" i="1"/>
  <c r="AC7" i="1"/>
  <c r="AC57" i="1"/>
  <c r="S12" i="1"/>
  <c r="AA13" i="1"/>
  <c r="AD7" i="1"/>
  <c r="AA9" i="1"/>
  <c r="AA57" i="1"/>
  <c r="S11" i="1"/>
  <c r="AD8" i="1"/>
  <c r="R57" i="1"/>
  <c r="AD13" i="1"/>
  <c r="AD9" i="1"/>
  <c r="AC13" i="1"/>
  <c r="AC9" i="1"/>
  <c r="AD14" i="1"/>
  <c r="AD10" i="1"/>
  <c r="AC14" i="1"/>
  <c r="AG26" i="12" l="1"/>
  <c r="AD26" i="12"/>
  <c r="Z26" i="12"/>
  <c r="Y26" i="12"/>
  <c r="X26" i="12"/>
  <c r="T26" i="12"/>
  <c r="S26" i="12"/>
  <c r="W26" i="12" s="1"/>
  <c r="AG24" i="12"/>
  <c r="AD24" i="12"/>
  <c r="Z24" i="12"/>
  <c r="Y24" i="12"/>
  <c r="X24" i="12"/>
  <c r="T24" i="12"/>
  <c r="S24" i="12"/>
  <c r="V24" i="12" s="1"/>
  <c r="AE24" i="12" s="1"/>
  <c r="AG23" i="12"/>
  <c r="AD23" i="12"/>
  <c r="Z23" i="12"/>
  <c r="Y23" i="12"/>
  <c r="X23" i="12"/>
  <c r="T23" i="12"/>
  <c r="S23" i="12"/>
  <c r="U23" i="12" s="1"/>
  <c r="AG22" i="12"/>
  <c r="AD22" i="12"/>
  <c r="Z22" i="12"/>
  <c r="Y22" i="12"/>
  <c r="X22" i="12"/>
  <c r="T22" i="12"/>
  <c r="S22" i="12"/>
  <c r="U22" i="12" s="1"/>
  <c r="AG21" i="12"/>
  <c r="AD21" i="12"/>
  <c r="Z21" i="12"/>
  <c r="Y21" i="12"/>
  <c r="X21" i="12"/>
  <c r="T21" i="12"/>
  <c r="S21" i="12"/>
  <c r="W21" i="12" s="1"/>
  <c r="X20" i="12"/>
  <c r="D17" i="22"/>
  <c r="E17" i="22" s="1"/>
  <c r="C51" i="12"/>
  <c r="M51" i="12"/>
  <c r="L51" i="12"/>
  <c r="G51" i="12"/>
  <c r="E28" i="22" s="1"/>
  <c r="F51" i="12"/>
  <c r="D28" i="22" s="1"/>
  <c r="E51" i="12"/>
  <c r="D51" i="12"/>
  <c r="M36" i="12"/>
  <c r="L36" i="12"/>
  <c r="K36" i="12"/>
  <c r="J36" i="12"/>
  <c r="G36" i="12"/>
  <c r="E20" i="22" s="1"/>
  <c r="F36" i="12"/>
  <c r="D20" i="22" s="1"/>
  <c r="E36" i="12"/>
  <c r="D36" i="12"/>
  <c r="C36" i="12"/>
  <c r="AA6" i="12"/>
  <c r="AA7" i="12"/>
  <c r="AA8" i="12"/>
  <c r="AA9" i="12"/>
  <c r="AA10" i="12"/>
  <c r="AA11" i="12"/>
  <c r="Z11" i="12"/>
  <c r="Z10" i="12"/>
  <c r="Z9" i="12"/>
  <c r="Z8" i="12"/>
  <c r="Z7" i="12"/>
  <c r="Z6" i="12"/>
  <c r="Z5" i="12"/>
  <c r="N36" i="12" l="1"/>
  <c r="AH21" i="12"/>
  <c r="AH26" i="12"/>
  <c r="N51" i="12"/>
  <c r="AG20" i="12"/>
  <c r="T20" i="12"/>
  <c r="AF24" i="12"/>
  <c r="AH23" i="12"/>
  <c r="AH22" i="12"/>
  <c r="O36" i="12"/>
  <c r="O51" i="12"/>
  <c r="V26" i="12"/>
  <c r="AE26" i="12" s="1"/>
  <c r="AF26" i="12" s="1"/>
  <c r="U20" i="12"/>
  <c r="AD20" i="12"/>
  <c r="S20" i="12"/>
  <c r="V20" i="12" s="1"/>
  <c r="Z20" i="12"/>
  <c r="Y20" i="12"/>
  <c r="AI22" i="12"/>
  <c r="AI23" i="12"/>
  <c r="AI21" i="12"/>
  <c r="W23" i="12"/>
  <c r="AI24" i="12"/>
  <c r="AI26" i="12"/>
  <c r="U24" i="12"/>
  <c r="F17" i="22"/>
  <c r="U21" i="12"/>
  <c r="V22" i="12"/>
  <c r="AE22" i="12" s="1"/>
  <c r="AF22" i="12" s="1"/>
  <c r="V23" i="12"/>
  <c r="AE23" i="12" s="1"/>
  <c r="AF23" i="12" s="1"/>
  <c r="W24" i="12"/>
  <c r="V21" i="12"/>
  <c r="AE21" i="12" s="1"/>
  <c r="AF21" i="12" s="1"/>
  <c r="W22" i="12"/>
  <c r="AH24" i="12"/>
  <c r="U26" i="12"/>
  <c r="AE20" i="12" l="1"/>
  <c r="AF20" i="12" s="1"/>
  <c r="W20" i="12"/>
  <c r="AI20" i="12"/>
  <c r="AH20" i="12"/>
  <c r="T59" i="1" l="1"/>
  <c r="T58" i="1"/>
  <c r="T56" i="1"/>
  <c r="T55" i="1"/>
  <c r="T54" i="1"/>
  <c r="T53" i="1"/>
  <c r="T52" i="1"/>
  <c r="T51" i="1"/>
  <c r="T50" i="1"/>
  <c r="T49" i="1"/>
  <c r="T48" i="1"/>
  <c r="T47" i="1"/>
  <c r="T46" i="1"/>
  <c r="T45" i="1"/>
  <c r="T44" i="1"/>
  <c r="T43" i="1"/>
  <c r="T42" i="1"/>
  <c r="T41" i="1"/>
  <c r="T40" i="1"/>
  <c r="T39" i="1"/>
  <c r="S59" i="1"/>
  <c r="S58" i="1"/>
  <c r="S56" i="1"/>
  <c r="S55" i="1"/>
  <c r="S54" i="1"/>
  <c r="S53" i="1"/>
  <c r="S52" i="1"/>
  <c r="S51" i="1"/>
  <c r="S50" i="1"/>
  <c r="S49" i="1"/>
  <c r="S48" i="1"/>
  <c r="S47" i="1"/>
  <c r="S46" i="1"/>
  <c r="S45" i="1"/>
  <c r="S44" i="1"/>
  <c r="S43" i="1"/>
  <c r="S42" i="1"/>
  <c r="S41" i="1"/>
  <c r="S40" i="1"/>
  <c r="S39" i="1"/>
  <c r="P51" i="12" l="1"/>
  <c r="P36" i="12"/>
  <c r="Y11" i="12"/>
  <c r="Y10" i="12"/>
  <c r="Y9" i="12"/>
  <c r="Y8" i="12"/>
  <c r="Y7" i="12"/>
  <c r="Y6" i="12"/>
  <c r="Y5" i="12"/>
  <c r="F5" i="12"/>
  <c r="AG59" i="1" l="1"/>
  <c r="AG58" i="1"/>
  <c r="AG56" i="1"/>
  <c r="AG55" i="1"/>
  <c r="AG54" i="1"/>
  <c r="AG53" i="1"/>
  <c r="AG52" i="1"/>
  <c r="AG51" i="1"/>
  <c r="AG50" i="1"/>
  <c r="AG49" i="1"/>
  <c r="AG48" i="1"/>
  <c r="AG47" i="1"/>
  <c r="AG46" i="1"/>
  <c r="AG45" i="1"/>
  <c r="AG44" i="1"/>
  <c r="AG43" i="1"/>
  <c r="AG42" i="1"/>
  <c r="AG41" i="1"/>
  <c r="AG40" i="1"/>
  <c r="AG39" i="1"/>
  <c r="Y39" i="1"/>
  <c r="AB39" i="1"/>
  <c r="Y26" i="1"/>
  <c r="AB26" i="1"/>
  <c r="AB25" i="1"/>
  <c r="AB24" i="1"/>
  <c r="AB23" i="1"/>
  <c r="AB22" i="1"/>
  <c r="AB21" i="1"/>
  <c r="AB20" i="1"/>
  <c r="AB19" i="1"/>
  <c r="AB18" i="1"/>
  <c r="AB17" i="1"/>
  <c r="AB6" i="1"/>
  <c r="AF26" i="1"/>
  <c r="AF25" i="1"/>
  <c r="AF24" i="1"/>
  <c r="AF23" i="1"/>
  <c r="AF22" i="1"/>
  <c r="AF21" i="1"/>
  <c r="AF20" i="1"/>
  <c r="AF19" i="1"/>
  <c r="AF18" i="1"/>
  <c r="AF17" i="1"/>
  <c r="AF6" i="1"/>
  <c r="AF5" i="1"/>
  <c r="AG6" i="1"/>
  <c r="AH6" i="1"/>
  <c r="AG17" i="1"/>
  <c r="AH17" i="1"/>
  <c r="AG18" i="1"/>
  <c r="AH18" i="1"/>
  <c r="AG19" i="1"/>
  <c r="AH19" i="1"/>
  <c r="AG20" i="1"/>
  <c r="AH20" i="1"/>
  <c r="AG21" i="1"/>
  <c r="AH21" i="1"/>
  <c r="AG22" i="1"/>
  <c r="AH22" i="1"/>
  <c r="AG23" i="1"/>
  <c r="AH23" i="1"/>
  <c r="AG24" i="1"/>
  <c r="AH24" i="1"/>
  <c r="AG25" i="1"/>
  <c r="AH25" i="1"/>
  <c r="AG26" i="1"/>
  <c r="AH26" i="1"/>
  <c r="AC26" i="1" l="1"/>
  <c r="AC39" i="1"/>
  <c r="V26" i="1"/>
  <c r="U26" i="1"/>
  <c r="V25" i="1"/>
  <c r="U25" i="1"/>
  <c r="V24" i="1"/>
  <c r="U24" i="1"/>
  <c r="V23" i="1"/>
  <c r="U23" i="1"/>
  <c r="V22" i="1"/>
  <c r="U22" i="1"/>
  <c r="V21" i="1"/>
  <c r="U21" i="1"/>
  <c r="V20" i="1"/>
  <c r="U20" i="1"/>
  <c r="V19" i="1"/>
  <c r="U19" i="1"/>
  <c r="V18" i="1"/>
  <c r="U18" i="1"/>
  <c r="V17" i="1"/>
  <c r="U17" i="1"/>
  <c r="V6" i="1"/>
  <c r="U6" i="1"/>
  <c r="T5" i="1"/>
  <c r="T17" i="1"/>
  <c r="T26" i="1"/>
  <c r="T25" i="1"/>
  <c r="T24" i="1"/>
  <c r="T23" i="1"/>
  <c r="T22" i="1"/>
  <c r="T21" i="1"/>
  <c r="T20" i="1"/>
  <c r="T19" i="1"/>
  <c r="T18" i="1"/>
  <c r="T6" i="1"/>
  <c r="P5" i="1" l="1"/>
  <c r="O5" i="1"/>
  <c r="L5" i="1"/>
  <c r="K5" i="1"/>
  <c r="J5" i="1"/>
  <c r="I5" i="1"/>
  <c r="H5" i="1"/>
  <c r="G5" i="1"/>
  <c r="F5" i="1"/>
  <c r="E5" i="1"/>
  <c r="D5" i="1"/>
  <c r="U5" i="1" l="1"/>
  <c r="V5" i="1"/>
  <c r="Y5" i="1"/>
  <c r="AG5" i="1"/>
  <c r="AH5" i="1"/>
  <c r="D16" i="22"/>
  <c r="AF56" i="1"/>
  <c r="AF59" i="1"/>
  <c r="AF58" i="1"/>
  <c r="AF55" i="1"/>
  <c r="AF54" i="1"/>
  <c r="AF53" i="1"/>
  <c r="AF52" i="1"/>
  <c r="AF51" i="1"/>
  <c r="AF50" i="1"/>
  <c r="AF49" i="1"/>
  <c r="AF48" i="1"/>
  <c r="AF47" i="1"/>
  <c r="AF46" i="1"/>
  <c r="AF45" i="1"/>
  <c r="AF44" i="1"/>
  <c r="AF43" i="1"/>
  <c r="AF42" i="1"/>
  <c r="AF41" i="1"/>
  <c r="AF40" i="1"/>
  <c r="AF39" i="1"/>
  <c r="E16" i="22" l="1"/>
  <c r="F16" i="22" s="1"/>
  <c r="N39" i="12" l="1"/>
  <c r="O39" i="12"/>
  <c r="P39" i="12"/>
  <c r="Q39" i="12"/>
  <c r="N40" i="12"/>
  <c r="O40" i="12"/>
  <c r="P40" i="12"/>
  <c r="Q40" i="12"/>
  <c r="N41" i="12"/>
  <c r="O41" i="12"/>
  <c r="P41" i="12"/>
  <c r="Q41" i="12"/>
  <c r="T6" i="12"/>
  <c r="T7" i="12"/>
  <c r="T8" i="12"/>
  <c r="T9" i="12"/>
  <c r="T10" i="12"/>
  <c r="N54" i="12"/>
  <c r="O54" i="12"/>
  <c r="P54" i="12"/>
  <c r="Q54" i="12"/>
  <c r="N55" i="12"/>
  <c r="O55" i="12"/>
  <c r="P55" i="12"/>
  <c r="Q55" i="12"/>
  <c r="N56" i="12"/>
  <c r="O56" i="12"/>
  <c r="P56" i="12"/>
  <c r="Q56" i="12"/>
  <c r="N52" i="12"/>
  <c r="O52" i="12"/>
  <c r="P52" i="12"/>
  <c r="Q52" i="12"/>
  <c r="N53" i="12"/>
  <c r="O53" i="12"/>
  <c r="P53" i="12"/>
  <c r="Q53" i="12"/>
  <c r="Y55" i="1" l="1"/>
  <c r="AB55" i="1"/>
  <c r="Y56" i="1"/>
  <c r="AB56" i="1"/>
  <c r="Y58" i="1"/>
  <c r="AB58" i="1"/>
  <c r="Y46" i="1"/>
  <c r="AB46" i="1"/>
  <c r="Y47" i="1"/>
  <c r="AB47" i="1"/>
  <c r="P55" i="1"/>
  <c r="Q55" i="1" s="1"/>
  <c r="Z55" i="1" s="1"/>
  <c r="U55" i="1"/>
  <c r="P56" i="1"/>
  <c r="R56" i="1" s="1"/>
  <c r="U56" i="1"/>
  <c r="P58" i="1"/>
  <c r="Q58" i="1" s="1"/>
  <c r="Z58" i="1" s="1"/>
  <c r="U58" i="1"/>
  <c r="P46" i="1"/>
  <c r="R46" i="1" s="1"/>
  <c r="U46" i="1"/>
  <c r="P47" i="1"/>
  <c r="Q47" i="1" s="1"/>
  <c r="Z47" i="1" s="1"/>
  <c r="U47" i="1"/>
  <c r="Q23" i="1"/>
  <c r="R23" i="1" s="1"/>
  <c r="Q24" i="1"/>
  <c r="R24" i="1" s="1"/>
  <c r="Q25" i="1"/>
  <c r="R25" i="1" s="1"/>
  <c r="AD47" i="1" l="1"/>
  <c r="AD55" i="1"/>
  <c r="AD56" i="1"/>
  <c r="AA47" i="1"/>
  <c r="AC47" i="1"/>
  <c r="AA55" i="1"/>
  <c r="AC55" i="1"/>
  <c r="AC58" i="1"/>
  <c r="AA58" i="1"/>
  <c r="AC56" i="1"/>
  <c r="AD46" i="1"/>
  <c r="AC46" i="1"/>
  <c r="AD58" i="1"/>
  <c r="R55" i="1"/>
  <c r="Q46" i="1"/>
  <c r="Z46" i="1" s="1"/>
  <c r="AA46" i="1" s="1"/>
  <c r="Q56" i="1"/>
  <c r="Z56" i="1" s="1"/>
  <c r="AA56" i="1" s="1"/>
  <c r="R47" i="1"/>
  <c r="S25" i="1"/>
  <c r="S24" i="1"/>
  <c r="S23" i="1"/>
  <c r="R58" i="1"/>
  <c r="Y6" i="1" l="1"/>
  <c r="Y17" i="1"/>
  <c r="Y18" i="1"/>
  <c r="Y19" i="1"/>
  <c r="Y20" i="1"/>
  <c r="Y21" i="1"/>
  <c r="Y22" i="1"/>
  <c r="Y23" i="1"/>
  <c r="Z23" i="1"/>
  <c r="Y24" i="1"/>
  <c r="Z24" i="1"/>
  <c r="Y25" i="1"/>
  <c r="Z25" i="1"/>
  <c r="W6" i="1"/>
  <c r="W17" i="1"/>
  <c r="W18" i="1"/>
  <c r="W19" i="1"/>
  <c r="W20" i="1"/>
  <c r="W21" i="1"/>
  <c r="W22" i="1"/>
  <c r="W23" i="1"/>
  <c r="W24" i="1"/>
  <c r="W25" i="1"/>
  <c r="AD52" i="12"/>
  <c r="AE52" i="12"/>
  <c r="AG52" i="12"/>
  <c r="AD53" i="12"/>
  <c r="AE53" i="12"/>
  <c r="AG53" i="12"/>
  <c r="AD37" i="12"/>
  <c r="AE37" i="12"/>
  <c r="AG37" i="12"/>
  <c r="AD38" i="12"/>
  <c r="AE38" i="12"/>
  <c r="AG38" i="12"/>
  <c r="N37" i="12"/>
  <c r="O37" i="12"/>
  <c r="P37" i="12"/>
  <c r="Q37" i="12"/>
  <c r="N38" i="12"/>
  <c r="O38" i="12"/>
  <c r="P38" i="12"/>
  <c r="Q38" i="12"/>
  <c r="AI53" i="12" l="1"/>
  <c r="AI38" i="12"/>
  <c r="AI52" i="12"/>
  <c r="AI37" i="12"/>
  <c r="AA23" i="1"/>
  <c r="AD23" i="1"/>
  <c r="AC23" i="1"/>
  <c r="AD17" i="1"/>
  <c r="AC17" i="1"/>
  <c r="AD20" i="1"/>
  <c r="AC20" i="1"/>
  <c r="AD6" i="1"/>
  <c r="AC6" i="1"/>
  <c r="AA25" i="1"/>
  <c r="AD25" i="1"/>
  <c r="AC25" i="1"/>
  <c r="AC19" i="1"/>
  <c r="AD19" i="1"/>
  <c r="AD22" i="1"/>
  <c r="AC22" i="1"/>
  <c r="AD21" i="1"/>
  <c r="AC21" i="1"/>
  <c r="AD18" i="1"/>
  <c r="AC18" i="1"/>
  <c r="AA24" i="1"/>
  <c r="AD24" i="1"/>
  <c r="AC24" i="1"/>
  <c r="AF38" i="12"/>
  <c r="AF37" i="12"/>
  <c r="AH37" i="12"/>
  <c r="AF52" i="12"/>
  <c r="AH38" i="12"/>
  <c r="AF53" i="12"/>
  <c r="AH52" i="12"/>
  <c r="AH53" i="12"/>
  <c r="AD42" i="12" l="1"/>
  <c r="AD41" i="12"/>
  <c r="AD40" i="12"/>
  <c r="AD39" i="12"/>
  <c r="Q42" i="12"/>
  <c r="P42" i="12"/>
  <c r="P53" i="1" l="1"/>
  <c r="Q53" i="1" s="1"/>
  <c r="Z53" i="1" s="1"/>
  <c r="U53" i="1"/>
  <c r="Y53" i="1"/>
  <c r="AB53" i="1"/>
  <c r="P54" i="1"/>
  <c r="Q54" i="1" s="1"/>
  <c r="Z54" i="1" s="1"/>
  <c r="U54" i="1"/>
  <c r="Y54" i="1"/>
  <c r="AB54" i="1"/>
  <c r="Q21" i="1"/>
  <c r="R21" i="1" s="1"/>
  <c r="Z21" i="1" s="1"/>
  <c r="AA21" i="1" s="1"/>
  <c r="Q22" i="1"/>
  <c r="S22" i="1" s="1"/>
  <c r="AD53" i="1" l="1"/>
  <c r="AD54" i="1"/>
  <c r="AA54" i="1"/>
  <c r="AC54" i="1"/>
  <c r="AC53" i="1"/>
  <c r="AA53" i="1"/>
  <c r="R53" i="1"/>
  <c r="R54" i="1"/>
  <c r="R22" i="1"/>
  <c r="Z22" i="1" s="1"/>
  <c r="AA22" i="1" s="1"/>
  <c r="S21" i="1"/>
  <c r="O42" i="12"/>
  <c r="N42" i="12"/>
  <c r="P59" i="1" l="1"/>
  <c r="P52" i="1"/>
  <c r="P51" i="1"/>
  <c r="P50" i="1"/>
  <c r="P44" i="1"/>
  <c r="P43" i="1"/>
  <c r="P42" i="1"/>
  <c r="P41" i="1"/>
  <c r="P49" i="1"/>
  <c r="P48" i="1"/>
  <c r="P45" i="1"/>
  <c r="P40" i="1"/>
  <c r="P39" i="1"/>
  <c r="AB11" i="12" l="1"/>
  <c r="AB10" i="12"/>
  <c r="AB9" i="12"/>
  <c r="AB8" i="12"/>
  <c r="AB7" i="12"/>
  <c r="AB6" i="12"/>
  <c r="AB59" i="1"/>
  <c r="Y59" i="1"/>
  <c r="AB52" i="1"/>
  <c r="Y52" i="1"/>
  <c r="AB51" i="1"/>
  <c r="Y51" i="1"/>
  <c r="AB50" i="1"/>
  <c r="Y50" i="1"/>
  <c r="AB44" i="1"/>
  <c r="Y44" i="1"/>
  <c r="AB43" i="1"/>
  <c r="Y43" i="1"/>
  <c r="AB42" i="1"/>
  <c r="Y42" i="1"/>
  <c r="AB41" i="1"/>
  <c r="Y41" i="1"/>
  <c r="AB49" i="1"/>
  <c r="Y49" i="1"/>
  <c r="AB48" i="1"/>
  <c r="Y48" i="1"/>
  <c r="AB45" i="1"/>
  <c r="Y45" i="1"/>
  <c r="AB40" i="1"/>
  <c r="Y40" i="1"/>
  <c r="AG11" i="12"/>
  <c r="AD11" i="12"/>
  <c r="AG10" i="12"/>
  <c r="AD10" i="12"/>
  <c r="AG9" i="12"/>
  <c r="AD9" i="12"/>
  <c r="AG8" i="12"/>
  <c r="AD8" i="12"/>
  <c r="AG7" i="12"/>
  <c r="AD7" i="12"/>
  <c r="AG6" i="12"/>
  <c r="AD6" i="12"/>
  <c r="AG42" i="12"/>
  <c r="AI42" i="12" s="1"/>
  <c r="AE42" i="12"/>
  <c r="AG41" i="12"/>
  <c r="AI41" i="12" s="1"/>
  <c r="AE41" i="12"/>
  <c r="AG40" i="12"/>
  <c r="AI40" i="12" s="1"/>
  <c r="AE40" i="12"/>
  <c r="AG39" i="12"/>
  <c r="AI39" i="12" s="1"/>
  <c r="AE39" i="12"/>
  <c r="Q57" i="12"/>
  <c r="F34" i="22"/>
  <c r="AG54" i="12"/>
  <c r="AG55" i="12"/>
  <c r="AG56" i="12"/>
  <c r="AG57" i="12"/>
  <c r="AE57" i="12"/>
  <c r="AD57" i="12"/>
  <c r="AE56" i="12"/>
  <c r="AD56" i="12"/>
  <c r="AE55" i="12"/>
  <c r="AD55" i="12"/>
  <c r="AE54" i="12"/>
  <c r="AD54" i="12"/>
  <c r="AI54" i="12" l="1"/>
  <c r="AI55" i="12"/>
  <c r="AI56" i="12"/>
  <c r="AI57" i="12"/>
  <c r="AC49" i="1"/>
  <c r="AC40" i="1"/>
  <c r="AC41" i="1"/>
  <c r="AC50" i="1"/>
  <c r="AC44" i="1"/>
  <c r="AC59" i="1"/>
  <c r="AC45" i="1"/>
  <c r="AC42" i="1"/>
  <c r="AC51" i="1"/>
  <c r="AC48" i="1"/>
  <c r="AC43" i="1"/>
  <c r="AC52" i="1"/>
  <c r="F35" i="22"/>
  <c r="Q5" i="1"/>
  <c r="AI7" i="12"/>
  <c r="AI9" i="12"/>
  <c r="AI6" i="12"/>
  <c r="AI8" i="12"/>
  <c r="AI10" i="12"/>
  <c r="AI11" i="12"/>
  <c r="AH8" i="12"/>
  <c r="AH9" i="12"/>
  <c r="AF54" i="12"/>
  <c r="AF55" i="12"/>
  <c r="AH41" i="12"/>
  <c r="AH42" i="12"/>
  <c r="AF39" i="12"/>
  <c r="AH55" i="12"/>
  <c r="AF56" i="12"/>
  <c r="AH56" i="12"/>
  <c r="AF57" i="12"/>
  <c r="AH57" i="12"/>
  <c r="AH40" i="12"/>
  <c r="AF40" i="12"/>
  <c r="AF41" i="12"/>
  <c r="AH39" i="12"/>
  <c r="AH11" i="12"/>
  <c r="AH10" i="12"/>
  <c r="AH6" i="12"/>
  <c r="AH7" i="12"/>
  <c r="AF42" i="12"/>
  <c r="AH54" i="12"/>
  <c r="P57" i="12"/>
  <c r="O57" i="12"/>
  <c r="N57" i="12"/>
  <c r="F28" i="22" l="1"/>
  <c r="F38" i="22"/>
  <c r="F39" i="22" s="1"/>
  <c r="R5" i="1"/>
  <c r="AD51" i="12"/>
  <c r="I5" i="12"/>
  <c r="J5" i="12"/>
  <c r="K5" i="12"/>
  <c r="E23" i="22" s="1"/>
  <c r="L5" i="12"/>
  <c r="O5" i="12"/>
  <c r="AE51" i="12"/>
  <c r="AA5" i="12" l="1"/>
  <c r="D23" i="22"/>
  <c r="F23" i="22" s="1"/>
  <c r="AB5" i="12"/>
  <c r="D37" i="22" s="1"/>
  <c r="Z5" i="1"/>
  <c r="AA5" i="1" s="1"/>
  <c r="E34" i="22"/>
  <c r="E35" i="22"/>
  <c r="E38" i="22" s="1"/>
  <c r="AE36" i="12"/>
  <c r="AF51" i="12"/>
  <c r="E39" i="22" l="1"/>
  <c r="U11" i="12"/>
  <c r="T11" i="12"/>
  <c r="U10" i="12"/>
  <c r="U9" i="12"/>
  <c r="U8" i="12"/>
  <c r="U7" i="12"/>
  <c r="U6" i="12"/>
  <c r="V8" i="12" l="1"/>
  <c r="V10" i="12"/>
  <c r="V11" i="12"/>
  <c r="X11" i="12"/>
  <c r="V7" i="12"/>
  <c r="V9" i="12"/>
  <c r="V6" i="12"/>
  <c r="W6" i="12"/>
  <c r="AE6" i="12" s="1"/>
  <c r="AF6" i="12" s="1"/>
  <c r="W8" i="12"/>
  <c r="AE8" i="12" s="1"/>
  <c r="AF8" i="12" s="1"/>
  <c r="W10" i="12"/>
  <c r="AE10" i="12" s="1"/>
  <c r="AF10" i="12" s="1"/>
  <c r="W11" i="12"/>
  <c r="AE11" i="12" s="1"/>
  <c r="AF11" i="12" s="1"/>
  <c r="W7" i="12"/>
  <c r="AE7" i="12" s="1"/>
  <c r="AF7" i="12" s="1"/>
  <c r="W9" i="12"/>
  <c r="AE9" i="12" s="1"/>
  <c r="AF9" i="12" s="1"/>
  <c r="X6" i="12" l="1"/>
  <c r="X8" i="12"/>
  <c r="X7" i="12"/>
  <c r="X10" i="12"/>
  <c r="X9" i="12"/>
  <c r="F20" i="22"/>
  <c r="AD36" i="12" l="1"/>
  <c r="S5" i="12"/>
  <c r="R5" i="12"/>
  <c r="D35" i="22" s="1"/>
  <c r="Q5" i="12"/>
  <c r="P5" i="12"/>
  <c r="D34" i="22" s="1"/>
  <c r="U5" i="12" l="1"/>
  <c r="AF36" i="12"/>
  <c r="H5" i="12"/>
  <c r="E22" i="22" s="1"/>
  <c r="G5" i="12"/>
  <c r="D22" i="22" s="1"/>
  <c r="E5" i="12"/>
  <c r="D5" i="12"/>
  <c r="C5" i="12"/>
  <c r="W5" i="1"/>
  <c r="D33" i="22" l="1"/>
  <c r="F22" i="22"/>
  <c r="V5" i="12"/>
  <c r="T5" i="12"/>
  <c r="D36" i="22" s="1"/>
  <c r="AD5" i="12"/>
  <c r="AG5" i="12"/>
  <c r="O38" i="1"/>
  <c r="N38" i="1"/>
  <c r="K38" i="1"/>
  <c r="H38" i="1"/>
  <c r="U59" i="1"/>
  <c r="AD59" i="1" s="1"/>
  <c r="U52" i="1"/>
  <c r="AD52" i="1" s="1"/>
  <c r="U51" i="1"/>
  <c r="AD51" i="1" s="1"/>
  <c r="U50" i="1"/>
  <c r="AD50" i="1" s="1"/>
  <c r="U44" i="1"/>
  <c r="AD44" i="1" s="1"/>
  <c r="U43" i="1"/>
  <c r="AD43" i="1" s="1"/>
  <c r="U42" i="1"/>
  <c r="AD42" i="1" s="1"/>
  <c r="U41" i="1"/>
  <c r="AD41" i="1" s="1"/>
  <c r="U49" i="1"/>
  <c r="AD49" i="1" s="1"/>
  <c r="U48" i="1"/>
  <c r="AD48" i="1" s="1"/>
  <c r="U45" i="1"/>
  <c r="AD45" i="1" s="1"/>
  <c r="U40" i="1"/>
  <c r="AD40" i="1" s="1"/>
  <c r="U39" i="1"/>
  <c r="AD39" i="1" s="1"/>
  <c r="W26" i="1"/>
  <c r="AD26" i="1" s="1"/>
  <c r="Q59" i="1"/>
  <c r="Z59" i="1" s="1"/>
  <c r="AA59" i="1" s="1"/>
  <c r="Q19" i="1"/>
  <c r="Q18" i="1"/>
  <c r="Q17" i="1"/>
  <c r="Q6" i="1"/>
  <c r="Q26" i="1"/>
  <c r="Q20" i="1"/>
  <c r="C34" i="22" l="1"/>
  <c r="G34" i="22" s="1"/>
  <c r="U38" i="1"/>
  <c r="D41" i="22"/>
  <c r="C35" i="22"/>
  <c r="G35" i="22" s="1"/>
  <c r="AI5" i="12"/>
  <c r="AH5" i="12"/>
  <c r="Q49" i="1"/>
  <c r="Z49" i="1" s="1"/>
  <c r="AA49" i="1" s="1"/>
  <c r="Q44" i="1"/>
  <c r="Z44" i="1" s="1"/>
  <c r="AA44" i="1" s="1"/>
  <c r="R17" i="1"/>
  <c r="Z17" i="1" s="1"/>
  <c r="AA17" i="1" s="1"/>
  <c r="Q39" i="1"/>
  <c r="Z39" i="1" s="1"/>
  <c r="AA39" i="1" s="1"/>
  <c r="Q48" i="1"/>
  <c r="Z48" i="1" s="1"/>
  <c r="AA48" i="1" s="1"/>
  <c r="Q43" i="1"/>
  <c r="Z43" i="1" s="1"/>
  <c r="AA43" i="1" s="1"/>
  <c r="Q52" i="1"/>
  <c r="Z52" i="1" s="1"/>
  <c r="AA52" i="1" s="1"/>
  <c r="Q40" i="1"/>
  <c r="Z40" i="1" s="1"/>
  <c r="AA40" i="1" s="1"/>
  <c r="R20" i="1"/>
  <c r="Z20" i="1" s="1"/>
  <c r="AA20" i="1" s="1"/>
  <c r="R6" i="1"/>
  <c r="Z6" i="1" s="1"/>
  <c r="AA6" i="1" s="1"/>
  <c r="R18" i="1"/>
  <c r="Z18" i="1" s="1"/>
  <c r="AA18" i="1" s="1"/>
  <c r="Q45" i="1"/>
  <c r="Z45" i="1" s="1"/>
  <c r="AA45" i="1" s="1"/>
  <c r="Q41" i="1"/>
  <c r="Z41" i="1" s="1"/>
  <c r="AA41" i="1" s="1"/>
  <c r="Q50" i="1"/>
  <c r="Z50" i="1" s="1"/>
  <c r="AA50" i="1" s="1"/>
  <c r="R26" i="1"/>
  <c r="Z26" i="1" s="1"/>
  <c r="AA26" i="1" s="1"/>
  <c r="R19" i="1"/>
  <c r="Z19" i="1" s="1"/>
  <c r="AA19" i="1" s="1"/>
  <c r="Q42" i="1"/>
  <c r="Z42" i="1" s="1"/>
  <c r="AA42" i="1" s="1"/>
  <c r="Q51" i="1"/>
  <c r="Z51" i="1" s="1"/>
  <c r="AA51" i="1" s="1"/>
  <c r="R59" i="1"/>
  <c r="W5" i="12"/>
  <c r="J11" i="16" s="1"/>
  <c r="F33" i="22"/>
  <c r="I38" i="1"/>
  <c r="D26" i="22" s="1"/>
  <c r="F38" i="1"/>
  <c r="D25" i="22" s="1"/>
  <c r="J38" i="1"/>
  <c r="E26" i="22" s="1"/>
  <c r="G38" i="1"/>
  <c r="E25" i="22" s="1"/>
  <c r="E38" i="1"/>
  <c r="D38" i="1"/>
  <c r="C38" i="1"/>
  <c r="C5" i="1"/>
  <c r="S38" i="1" l="1"/>
  <c r="AB5" i="1"/>
  <c r="AD5" i="1" s="1"/>
  <c r="C33" i="22"/>
  <c r="F26" i="22"/>
  <c r="T38" i="1"/>
  <c r="AG38" i="1"/>
  <c r="AB38" i="1"/>
  <c r="Y38" i="1"/>
  <c r="AF38" i="1"/>
  <c r="Q36" i="12"/>
  <c r="E33" i="22"/>
  <c r="D38" i="22"/>
  <c r="C37" i="22"/>
  <c r="X5" i="12"/>
  <c r="AE5" i="12"/>
  <c r="AG51" i="12"/>
  <c r="Q51" i="12"/>
  <c r="F37" i="22" s="1"/>
  <c r="F41" i="22" s="1"/>
  <c r="AG36" i="12"/>
  <c r="R41" i="1"/>
  <c r="S6" i="1"/>
  <c r="R50" i="1"/>
  <c r="R45" i="1"/>
  <c r="S18" i="1"/>
  <c r="S20" i="1"/>
  <c r="R40" i="1"/>
  <c r="R42" i="1"/>
  <c r="S26" i="1"/>
  <c r="R43" i="1"/>
  <c r="R39" i="1"/>
  <c r="R44" i="1"/>
  <c r="R51" i="1"/>
  <c r="S19" i="1"/>
  <c r="R52" i="1"/>
  <c r="R48" i="1"/>
  <c r="S17" i="1"/>
  <c r="R49" i="1"/>
  <c r="P38" i="1"/>
  <c r="C36" i="22" s="1"/>
  <c r="AC5" i="1" l="1"/>
  <c r="AH36" i="12"/>
  <c r="AI36" i="12"/>
  <c r="AH51" i="12"/>
  <c r="AI51" i="12"/>
  <c r="C41" i="22"/>
  <c r="AD38" i="1"/>
  <c r="AC38" i="1"/>
  <c r="F25" i="22"/>
  <c r="G33" i="22"/>
  <c r="C38" i="22"/>
  <c r="D39" i="22"/>
  <c r="E37" i="22"/>
  <c r="G37" i="22" s="1"/>
  <c r="AF5" i="12"/>
  <c r="Q38" i="1"/>
  <c r="J11" i="13" s="1"/>
  <c r="E41" i="22" l="1"/>
  <c r="G36" i="22"/>
  <c r="G41" i="22" s="1"/>
  <c r="Z38" i="1"/>
  <c r="AA38" i="1" s="1"/>
  <c r="C39" i="22"/>
  <c r="G38" i="22"/>
  <c r="R38" i="1"/>
  <c r="S5" i="1"/>
  <c r="G39" i="22" l="1"/>
</calcChain>
</file>

<file path=xl/comments1.xml><?xml version="1.0" encoding="utf-8"?>
<comments xmlns="http://schemas.openxmlformats.org/spreadsheetml/2006/main">
  <authors>
    <author>Mary TC Johnson</author>
  </authors>
  <commentList>
    <comment ref="K11" authorId="0" shapeId="0">
      <text>
        <r>
          <rPr>
            <sz val="9"/>
            <color indexed="81"/>
            <rFont val="Tahoma"/>
            <family val="2"/>
          </rPr>
          <t>This check totals is provided to the MCOs to help identify errors in data entry. Any cells highlighted red indicate an error in the logic of the data entered by the plan and not an error in the formulas and should be resolved by the MCO BEFORE submitting the report to LDH.</t>
        </r>
      </text>
    </comment>
  </commentList>
</comments>
</file>

<file path=xl/comments2.xml><?xml version="1.0" encoding="utf-8"?>
<comments xmlns="http://schemas.openxmlformats.org/spreadsheetml/2006/main">
  <authors>
    <author>Mary TC Johnson</author>
  </authors>
  <commentList>
    <comment ref="AD1" authorId="0" shapeId="0">
      <text>
        <r>
          <rPr>
            <sz val="9"/>
            <color indexed="81"/>
            <rFont val="Tahoma"/>
            <family val="2"/>
          </rPr>
          <t>These check totals are provided to the MCOs to help identify errors in data entry. Any red cells with "ERROR" or "FALSE" indicate an error in the logic of the data entered by the MCO
 and not a error in the formulas and should be resolved BEFORE submitting the report to LDH.</t>
        </r>
      </text>
    </comment>
  </commentList>
</comments>
</file>

<file path=xl/comments3.xml><?xml version="1.0" encoding="utf-8"?>
<comments xmlns="http://schemas.openxmlformats.org/spreadsheetml/2006/main">
  <authors>
    <author>Mary TC Johnson</author>
  </authors>
  <commentList>
    <comment ref="K11" authorId="0" shapeId="0">
      <text>
        <r>
          <rPr>
            <b/>
            <sz val="9"/>
            <color indexed="81"/>
            <rFont val="Tahoma"/>
            <family val="2"/>
          </rPr>
          <t>Mary TC Johnson:</t>
        </r>
        <r>
          <rPr>
            <sz val="9"/>
            <color indexed="81"/>
            <rFont val="Tahoma"/>
            <family val="2"/>
          </rPr>
          <t xml:space="preserve">
This check totals is provided to the MCOs to help identify errors in data entry. Any cells highlighted red indicate an error in the logic of the data entered by the plan and not an error in the formulas and should be resolved by the MCO BEFORE submitting the report to LDH.</t>
        </r>
      </text>
    </comment>
  </commentList>
</comments>
</file>

<file path=xl/sharedStrings.xml><?xml version="1.0" encoding="utf-8"?>
<sst xmlns="http://schemas.openxmlformats.org/spreadsheetml/2006/main" count="1580" uniqueCount="522">
  <si>
    <t>Approved</t>
  </si>
  <si>
    <t>Pending - from prior period</t>
  </si>
  <si>
    <t>#</t>
  </si>
  <si>
    <t>%</t>
  </si>
  <si>
    <t>Pending - End of period</t>
  </si>
  <si>
    <t xml:space="preserve">New Request Received </t>
  </si>
  <si>
    <t>Expired</t>
  </si>
  <si>
    <t>Not Expired</t>
  </si>
  <si>
    <t>No Extension</t>
  </si>
  <si>
    <t>With Extension</t>
  </si>
  <si>
    <t xml:space="preserve">Authorization Results </t>
  </si>
  <si>
    <t>Processing Timeframes</t>
  </si>
  <si>
    <t>Total Resulting in Denial</t>
  </si>
  <si>
    <t>Completed in 72 Hours</t>
  </si>
  <si>
    <t>Service Description</t>
  </si>
  <si>
    <t xml:space="preserve">
Code</t>
  </si>
  <si>
    <t>Completed by Extension Deadline</t>
  </si>
  <si>
    <t>Withdrawn/ Voided prior to Expiration</t>
  </si>
  <si>
    <t>Managed Care Reporting</t>
  </si>
  <si>
    <t>File Type:</t>
  </si>
  <si>
    <t>Excel</t>
  </si>
  <si>
    <t xml:space="preserve">Quarterly </t>
  </si>
  <si>
    <t>Report Due Date:</t>
  </si>
  <si>
    <t>30th day of the month following end of reporting period</t>
  </si>
  <si>
    <t>Contract Reference:</t>
  </si>
  <si>
    <t>INPATIENT</t>
  </si>
  <si>
    <t>Denied or Partially Denied</t>
  </si>
  <si>
    <t xml:space="preserve">CFR: </t>
  </si>
  <si>
    <t xml:space="preserve">   Title 42 §438.210 &amp; §438.404</t>
  </si>
  <si>
    <t>Completed in 
1 business day</t>
  </si>
  <si>
    <t>Pending - end of period</t>
  </si>
  <si>
    <t>A</t>
  </si>
  <si>
    <t>B</t>
  </si>
  <si>
    <t>C</t>
  </si>
  <si>
    <t>D</t>
  </si>
  <si>
    <t>E</t>
  </si>
  <si>
    <t>F</t>
  </si>
  <si>
    <t>G</t>
  </si>
  <si>
    <t>H</t>
  </si>
  <si>
    <t>I</t>
  </si>
  <si>
    <t>J</t>
  </si>
  <si>
    <t>K</t>
  </si>
  <si>
    <t>L</t>
  </si>
  <si>
    <t>M</t>
  </si>
  <si>
    <t>N</t>
  </si>
  <si>
    <t>O</t>
  </si>
  <si>
    <t>P</t>
  </si>
  <si>
    <t>Q</t>
  </si>
  <si>
    <t>Column</t>
  </si>
  <si>
    <t>Header/Label</t>
  </si>
  <si>
    <t>Description &amp; Instructions</t>
  </si>
  <si>
    <t xml:space="preserve">Federal CFR:  42 §438.210  (d) Coverage and authorization of services /Timeframe for decisions &amp; §438.404   Timely and adequate notice of adverse benefit determination.
</t>
  </si>
  <si>
    <t>R</t>
  </si>
  <si>
    <t>S</t>
  </si>
  <si>
    <t>T</t>
  </si>
  <si>
    <t>U</t>
  </si>
  <si>
    <t>Pending - End of Period</t>
  </si>
  <si>
    <r>
      <t xml:space="preserve">Enter the # of </t>
    </r>
    <r>
      <rPr>
        <b/>
        <u/>
        <sz val="11"/>
        <color theme="1"/>
        <rFont val="Calibri"/>
        <family val="2"/>
        <scheme val="minor"/>
      </rPr>
      <t>expedited</t>
    </r>
    <r>
      <rPr>
        <sz val="11"/>
        <color theme="1"/>
        <rFont val="Calibri"/>
        <family val="2"/>
        <scheme val="minor"/>
      </rPr>
      <t xml:space="preserve"> service authorization determinations completed during the reporting period that were made within 72 hours from the receipt of the request for authorization.  (Do not include any authorizations that had a request for an extended deadline for determination.)</t>
    </r>
  </si>
  <si>
    <r>
      <t xml:space="preserve">Enter the # of </t>
    </r>
    <r>
      <rPr>
        <b/>
        <u/>
        <sz val="11"/>
        <color theme="1"/>
        <rFont val="Calibri"/>
        <family val="2"/>
        <scheme val="minor"/>
      </rPr>
      <t>expedited</t>
    </r>
    <r>
      <rPr>
        <sz val="11"/>
        <color theme="1"/>
        <rFont val="Calibri"/>
        <family val="2"/>
        <scheme val="minor"/>
      </rPr>
      <t xml:space="preserve"> service authorization where the MCO </t>
    </r>
    <r>
      <rPr>
        <b/>
        <u/>
        <sz val="11"/>
        <color theme="1"/>
        <rFont val="Calibri"/>
        <family val="2"/>
        <scheme val="minor"/>
      </rPr>
      <t>did not make a determination</t>
    </r>
    <r>
      <rPr>
        <sz val="11"/>
        <color theme="1"/>
        <rFont val="Calibri"/>
        <family val="2"/>
        <scheme val="minor"/>
      </rPr>
      <t xml:space="preserve"> this reporting period, </t>
    </r>
    <r>
      <rPr>
        <b/>
        <u/>
        <sz val="11"/>
        <color theme="1"/>
        <rFont val="Calibri"/>
        <family val="2"/>
        <scheme val="minor"/>
      </rPr>
      <t>and</t>
    </r>
    <r>
      <rPr>
        <sz val="11"/>
        <color theme="1"/>
        <rFont val="Calibri"/>
        <family val="2"/>
        <scheme val="minor"/>
      </rPr>
      <t xml:space="preserve"> the 72 hour timeframe for determination </t>
    </r>
    <r>
      <rPr>
        <b/>
        <u/>
        <sz val="11"/>
        <color theme="1"/>
        <rFont val="Calibri"/>
        <family val="2"/>
        <scheme val="minor"/>
      </rPr>
      <t xml:space="preserve"> has not expired</t>
    </r>
    <r>
      <rPr>
        <sz val="11"/>
        <color theme="1"/>
        <rFont val="Calibri"/>
        <family val="2"/>
        <scheme val="minor"/>
      </rPr>
      <t>. (Do not include any standard authorizations that had a request for an extended deadline for determination.)</t>
    </r>
  </si>
  <si>
    <r>
      <t xml:space="preserve">Enter the # of </t>
    </r>
    <r>
      <rPr>
        <b/>
        <u/>
        <sz val="11"/>
        <color theme="1"/>
        <rFont val="Calibri"/>
        <family val="2"/>
        <scheme val="minor"/>
      </rPr>
      <t>expedited</t>
    </r>
    <r>
      <rPr>
        <sz val="11"/>
        <color theme="1"/>
        <rFont val="Calibri"/>
        <family val="2"/>
        <scheme val="minor"/>
      </rPr>
      <t xml:space="preserve"> authorization determinations that had </t>
    </r>
    <r>
      <rPr>
        <b/>
        <u/>
        <sz val="11"/>
        <color theme="1"/>
        <rFont val="Calibri"/>
        <family val="2"/>
        <scheme val="minor"/>
      </rPr>
      <t>deadlines for determination extended</t>
    </r>
    <r>
      <rPr>
        <sz val="11"/>
        <color theme="1"/>
        <rFont val="Calibri"/>
        <family val="2"/>
        <scheme val="minor"/>
      </rPr>
      <t xml:space="preserve"> in accordance with RS 42 §438.210  (d) that were </t>
    </r>
    <r>
      <rPr>
        <b/>
        <u/>
        <sz val="11"/>
        <color theme="1"/>
        <rFont val="Calibri"/>
        <family val="2"/>
        <scheme val="minor"/>
      </rPr>
      <t>completed within the timeframe of the extension</t>
    </r>
    <r>
      <rPr>
        <sz val="11"/>
        <color theme="1"/>
        <rFont val="Calibri"/>
        <family val="2"/>
        <scheme val="minor"/>
      </rPr>
      <t xml:space="preserve">, not to exceed a total of 17 days from the date of receipt of the original request for authorization. </t>
    </r>
  </si>
  <si>
    <r>
      <t xml:space="preserve">Enter the # of </t>
    </r>
    <r>
      <rPr>
        <b/>
        <u/>
        <sz val="11"/>
        <color theme="1"/>
        <rFont val="Calibri"/>
        <family val="2"/>
        <scheme val="minor"/>
      </rPr>
      <t>expedited</t>
    </r>
    <r>
      <rPr>
        <sz val="11"/>
        <color theme="1"/>
        <rFont val="Calibri"/>
        <family val="2"/>
        <scheme val="minor"/>
      </rPr>
      <t xml:space="preserve"> service authorization where the MCO did not make a determination within the extension deadline</t>
    </r>
  </si>
  <si>
    <r>
      <t xml:space="preserve">Enter the total # of </t>
    </r>
    <r>
      <rPr>
        <b/>
        <u/>
        <sz val="11"/>
        <color theme="1"/>
        <rFont val="Calibri"/>
        <family val="2"/>
        <scheme val="minor"/>
      </rPr>
      <t>Expedited</t>
    </r>
    <r>
      <rPr>
        <sz val="11"/>
        <color theme="1"/>
        <rFont val="Calibri"/>
        <family val="2"/>
        <scheme val="minor"/>
      </rPr>
      <t xml:space="preserve"> Service Authorizations APPROVED as requested</t>
    </r>
  </si>
  <si>
    <r>
      <t xml:space="preserve">Enter the total # of </t>
    </r>
    <r>
      <rPr>
        <b/>
        <u/>
        <sz val="11"/>
        <color theme="1"/>
        <rFont val="Calibri"/>
        <family val="2"/>
        <scheme val="minor"/>
      </rPr>
      <t>Expedited</t>
    </r>
    <r>
      <rPr>
        <sz val="11"/>
        <color theme="1"/>
        <rFont val="Calibri"/>
        <family val="2"/>
        <scheme val="minor"/>
      </rPr>
      <t xml:space="preserve"> Service Authorizations denied, partially denied or reduced in amount, duration or scope</t>
    </r>
  </si>
  <si>
    <t>La. Revised Statute 40:1253.2</t>
  </si>
  <si>
    <r>
      <rPr>
        <b/>
        <u/>
        <sz val="11"/>
        <color theme="1"/>
        <rFont val="Calibri"/>
        <family val="2"/>
        <scheme val="minor"/>
      </rPr>
      <t>References</t>
    </r>
    <r>
      <rPr>
        <sz val="11"/>
        <color theme="1"/>
        <rFont val="Calibri"/>
        <family val="2"/>
        <scheme val="minor"/>
      </rPr>
      <t>:</t>
    </r>
  </si>
  <si>
    <r>
      <rPr>
        <b/>
        <u/>
        <sz val="11"/>
        <color theme="1"/>
        <rFont val="Calibri"/>
        <family val="2"/>
        <scheme val="minor"/>
      </rPr>
      <t>General Instructions</t>
    </r>
    <r>
      <rPr>
        <sz val="11"/>
        <color theme="1"/>
        <rFont val="Calibri"/>
        <family val="2"/>
        <scheme val="minor"/>
      </rPr>
      <t xml:space="preserve">: </t>
    </r>
  </si>
  <si>
    <t>The term "expired" refers to  requests for service authorization where the determination was not made within the appropriate timeframe as specified in the RFP/Contract and/or CFR 42 §438.210  (d)</t>
  </si>
  <si>
    <t>Plan ID</t>
  </si>
  <si>
    <t>Denial Reason Code</t>
  </si>
  <si>
    <t>Total Denied                        (for TOS &amp; Denial Reason)</t>
  </si>
  <si>
    <t>Totals &gt;&gt;&gt;&gt;&gt;</t>
  </si>
  <si>
    <t>Other</t>
  </si>
  <si>
    <t>Total Expired</t>
  </si>
  <si>
    <t>Contract Compliance</t>
  </si>
  <si>
    <t>Not Medically Appropriate</t>
  </si>
  <si>
    <t>Not a Covered Benefit</t>
  </si>
  <si>
    <t>Administrative - Lack of Information</t>
  </si>
  <si>
    <t>Reduced Authorized</t>
  </si>
  <si>
    <t>CODE</t>
  </si>
  <si>
    <t>Medical/ Physical Health</t>
  </si>
  <si>
    <t>TOTALS</t>
  </si>
  <si>
    <t>APPROVED</t>
  </si>
  <si>
    <t>DENIED
 (or Partially Denied))</t>
  </si>
  <si>
    <t>Request</t>
  </si>
  <si>
    <t>Days</t>
  </si>
  <si>
    <t>Requests</t>
  </si>
  <si>
    <t>EXPIRED</t>
  </si>
  <si>
    <t>Total  Resulting in Denial</t>
  </si>
  <si>
    <t>Timeline Expired Without Decision</t>
  </si>
  <si>
    <t>CHECK TOTALS (from TAB 2)</t>
  </si>
  <si>
    <t>Denial Summary</t>
  </si>
  <si>
    <t>Percent Resulting in Denial</t>
  </si>
  <si>
    <t xml:space="preserve">Total Available for Processing </t>
  </si>
  <si>
    <t>Pending at end of Reporting Period</t>
  </si>
  <si>
    <t>Concurrent Review</t>
  </si>
  <si>
    <t>Post Authorization</t>
  </si>
  <si>
    <t>Pending - 
End of period</t>
  </si>
  <si>
    <t>Expired (determination not made within deadline)</t>
  </si>
  <si>
    <t>Reason for Denial 
of Authorization</t>
  </si>
  <si>
    <t xml:space="preserve">Withdrawn/ Voided </t>
  </si>
  <si>
    <t>DENIED 
(or Partially Denied)</t>
  </si>
  <si>
    <r>
      <t xml:space="preserve">Enter the # of </t>
    </r>
    <r>
      <rPr>
        <b/>
        <u/>
        <sz val="11"/>
        <color theme="1"/>
        <rFont val="Calibri"/>
        <family val="2"/>
        <scheme val="minor"/>
      </rPr>
      <t>expedited</t>
    </r>
    <r>
      <rPr>
        <sz val="11"/>
        <color theme="1"/>
        <rFont val="Calibri"/>
        <family val="2"/>
        <scheme val="minor"/>
      </rPr>
      <t xml:space="preserve"> service authorization request received in a prior period that were not processed or expired as of the beginning of the current reporting period. This column should match the Ending Balance from the Previous Reporting period.  </t>
    </r>
  </si>
  <si>
    <r>
      <t xml:space="preserve">Enter the # of </t>
    </r>
    <r>
      <rPr>
        <b/>
        <u/>
        <sz val="11"/>
        <color theme="1"/>
        <rFont val="Calibri"/>
        <family val="2"/>
        <scheme val="minor"/>
      </rPr>
      <t>new expedited</t>
    </r>
    <r>
      <rPr>
        <sz val="11"/>
        <color theme="1"/>
        <rFont val="Calibri"/>
        <family val="2"/>
        <scheme val="minor"/>
      </rPr>
      <t xml:space="preserve"> service authorization requests received during the current reporting period</t>
    </r>
  </si>
  <si>
    <r>
      <t xml:space="preserve">Enter the # of </t>
    </r>
    <r>
      <rPr>
        <b/>
        <u/>
        <sz val="11"/>
        <color theme="1"/>
        <rFont val="Calibri"/>
        <family val="2"/>
        <scheme val="minor"/>
      </rPr>
      <t>expedited</t>
    </r>
    <r>
      <rPr>
        <sz val="11"/>
        <color theme="1"/>
        <rFont val="Calibri"/>
        <family val="2"/>
        <scheme val="minor"/>
      </rPr>
      <t xml:space="preserve"> service authorization requests that were withdrawn or voided prior expiration </t>
    </r>
  </si>
  <si>
    <r>
      <t xml:space="preserve">Enter the # of </t>
    </r>
    <r>
      <rPr>
        <b/>
        <u/>
        <sz val="11"/>
        <color theme="1"/>
        <rFont val="Calibri"/>
        <family val="2"/>
        <scheme val="minor"/>
      </rPr>
      <t>expedited</t>
    </r>
    <r>
      <rPr>
        <sz val="11"/>
        <color theme="1"/>
        <rFont val="Calibri"/>
        <family val="2"/>
        <scheme val="minor"/>
      </rPr>
      <t xml:space="preserve"> service authorization where the MCO did not make a determination within 72 hours of receipt of the request.  (Do not include any standard authorizations that had a request for an extended deadline for determination.)</t>
    </r>
  </si>
  <si>
    <t>CHECK TOTALS (should = 0)</t>
  </si>
  <si>
    <t>Total  Completed
(Col G + Col H)</t>
  </si>
  <si>
    <t>Total Approved + Denied
(Col J + Col L)</t>
  </si>
  <si>
    <t xml:space="preserve"> Completed = Approved + Denied</t>
  </si>
  <si>
    <t>CHECK TOTALS</t>
  </si>
  <si>
    <t>Total Completed &lt;= Total Available for Processing</t>
  </si>
  <si>
    <t>Total Available  for Processing</t>
  </si>
  <si>
    <t>Total  Completed &amp; Total Expired
(Col G + Col H + Col J + Col K)</t>
  </si>
  <si>
    <t>Total Approved &amp; Total Denials
(Col M+ Col P)</t>
  </si>
  <si>
    <t>Total  Completed &amp; Total Expired
(Col F + Col G + Col I + Col J)</t>
  </si>
  <si>
    <t>Compliant</t>
  </si>
  <si>
    <t>Non-Compliant</t>
  </si>
  <si>
    <t>Percent Compliant</t>
  </si>
  <si>
    <t>All fields and data are calculated or populated from link data entered on Tabs 2 &amp; 4.  DO NOT edit or alter data directly on this sheet.</t>
  </si>
  <si>
    <t xml:space="preserve">Each authorization for outpatient/professional service is designated as either 1. Standard or 2. Expedited based on the urgency of need and as requested by the member or the provider.  Within these 2 categories each authorization can be designated as "extended" or "not-extend", where "extended" authorizations are requests where the timeline for determination was extended in accordance with CFR 42 §438.210.  </t>
  </si>
  <si>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</si>
  <si>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</si>
  <si>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</si>
  <si>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</si>
  <si>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1"/>
        <color theme="1"/>
        <rFont val="Calibri"/>
        <family val="2"/>
        <scheme val="minor"/>
      </rPr>
      <t xml:space="preserve"> Notes are not required, but should be included if they will aid LDH in analyzing your report.</t>
    </r>
  </si>
  <si>
    <t>TAB 4 INPATIENT</t>
  </si>
  <si>
    <t>Code</t>
  </si>
  <si>
    <r>
      <t>Enter the # of new standard service authorization requests</t>
    </r>
    <r>
      <rPr>
        <b/>
        <sz val="11"/>
        <color theme="1"/>
        <rFont val="Calibri"/>
        <family val="2"/>
        <scheme val="minor"/>
      </rPr>
      <t xml:space="preserve"> received during the current reporting period</t>
    </r>
  </si>
  <si>
    <t>Not Extended</t>
  </si>
  <si>
    <t>Extended</t>
  </si>
  <si>
    <t>Expired (#)</t>
  </si>
  <si>
    <t>Not Expired (#)</t>
  </si>
  <si>
    <t>Completed by Extension Deadline (#)</t>
  </si>
  <si>
    <t>Authorization Results</t>
  </si>
  <si>
    <t xml:space="preserve">Contact Email:  </t>
  </si>
  <si>
    <t xml:space="preserve">Report Period Start Date:  </t>
  </si>
  <si>
    <t xml:space="preserve">Report Period End Date:  </t>
  </si>
  <si>
    <t xml:space="preserve">Submitted By:  </t>
  </si>
  <si>
    <t>Total Resulting in  Denial (%)</t>
  </si>
  <si>
    <t>Total Resulting in  Denial (#)</t>
  </si>
  <si>
    <t>Denied or Partially Denied (#)</t>
  </si>
  <si>
    <t>Approved (#)</t>
  </si>
  <si>
    <t>Withdrawn/Voided (#)</t>
  </si>
  <si>
    <t>New Request Received (#)</t>
  </si>
  <si>
    <t>Pending - from prior period (#)</t>
  </si>
  <si>
    <t>Authorization Result</t>
  </si>
  <si>
    <t>Completed in 72 Hours (#)</t>
  </si>
  <si>
    <t>Not Expired  (#)</t>
  </si>
  <si>
    <t>Check totals</t>
  </si>
  <si>
    <t>Check field totals have been added to each tab to help MCOs verify the accuracy and consistency of the data entered.  These areas are shaded light blue and are protected.  If  the data entered does not match the expected logic, the corresponding cell in the check field grid will be highlighted in RED.  Any errors highlighted in the check fields should be corrected before submitting the report to LDH.  These check fields are not a comprehensive list of all possible errors, it is still the responsibility of each MCO to verify their methods for data collection and reporting to ensure completeness and accuracy.</t>
  </si>
  <si>
    <r>
      <t xml:space="preserve">Calculated as Col H + Col K. The total authorizations that expired during the reporting period wo/determination by the MCO. Per CFR 42 §438.404(5) For service authorization decisions not reached within the timeframes specified in §438.210(d) (which </t>
    </r>
    <r>
      <rPr>
        <b/>
        <u/>
        <sz val="11"/>
        <color theme="1"/>
        <rFont val="Calibri"/>
        <family val="2"/>
        <scheme val="minor"/>
      </rPr>
      <t>constitutes a denial</t>
    </r>
    <r>
      <rPr>
        <sz val="11"/>
        <color theme="1"/>
        <rFont val="Calibri"/>
        <family val="2"/>
        <scheme val="minor"/>
      </rPr>
      <t xml:space="preserve"> and is thus an adverse benefit determination), on the date that the timeframes expire.</t>
    </r>
  </si>
  <si>
    <t>The % of total  standard service authorization with extended timeframes that are completed within the timeframe specified in the extension. Calculated as the # of compete timely divided by the total completed and the total expired during the reporting period  Col J/(Col J+Col k)</t>
  </si>
  <si>
    <r>
      <t xml:space="preserve">Calculated as Col G + Col J. The total </t>
    </r>
    <r>
      <rPr>
        <b/>
        <u/>
        <sz val="11"/>
        <color theme="1"/>
        <rFont val="Calibri"/>
        <family val="2"/>
        <scheme val="minor"/>
      </rPr>
      <t>expedited</t>
    </r>
    <r>
      <rPr>
        <sz val="11"/>
        <color theme="1"/>
        <rFont val="Calibri"/>
        <family val="2"/>
        <scheme val="minor"/>
      </rPr>
      <t xml:space="preserve"> authorizations that expired during the reporting period wo/determination by the MCO. Per CFR 42 §438.404(5) For service authorization decisions not reached within the timeframes specified in §438.210(d) (which </t>
    </r>
    <r>
      <rPr>
        <b/>
        <u/>
        <sz val="11"/>
        <color theme="1"/>
        <rFont val="Calibri"/>
        <family val="2"/>
        <scheme val="minor"/>
      </rPr>
      <t>constitutes a denial</t>
    </r>
    <r>
      <rPr>
        <sz val="11"/>
        <color theme="1"/>
        <rFont val="Calibri"/>
        <family val="2"/>
        <scheme val="minor"/>
      </rPr>
      <t xml:space="preserve"> and is thus an adverse benefit determination), on the date that the timeframes expire.</t>
    </r>
  </si>
  <si>
    <t>the % of total expedited service authorization meeting the 72 hour requirement. Calculated as the # of authorizations compete within 72 hours divided by the total completed and expired during the reporting period  Col F/(Col F + Col G)</t>
  </si>
  <si>
    <t>Authorization Type/Level of Care</t>
  </si>
  <si>
    <t>DENIED
(or Partially Denied)</t>
  </si>
  <si>
    <t>Days (#)</t>
  </si>
  <si>
    <t>Total Resulting in  Denial</t>
  </si>
  <si>
    <t>Days (%)</t>
  </si>
  <si>
    <r>
      <t xml:space="preserve">Enter the total # of inpatient </t>
    </r>
    <r>
      <rPr>
        <b/>
        <sz val="11"/>
        <color theme="1"/>
        <rFont val="Calibri"/>
        <family val="2"/>
        <scheme val="minor"/>
      </rPr>
      <t>days</t>
    </r>
    <r>
      <rPr>
        <sz val="11"/>
        <color theme="1"/>
        <rFont val="Calibri"/>
        <family val="2"/>
        <scheme val="minor"/>
      </rPr>
      <t xml:space="preserve"> approved, including any DAYS approved on a partial denial.</t>
    </r>
  </si>
  <si>
    <t xml:space="preserve">Enter the # of service authorization Request received in a prior period that were not processed or expired as of the beginning of the current reporting period. This column should match the Ending Balance from the previous reporting period.  </t>
  </si>
  <si>
    <t>Enter the # of new standard service authorization Requests received during the current reporting period</t>
  </si>
  <si>
    <t xml:space="preserve">Enter the # of new standard service authorization Requests that were withdrawn or voided prior expiration </t>
  </si>
  <si>
    <t>Requests (#)</t>
  </si>
  <si>
    <t>Requests (%)</t>
  </si>
  <si>
    <t>V</t>
  </si>
  <si>
    <t>W</t>
  </si>
  <si>
    <t>X</t>
  </si>
  <si>
    <t>The # of service authorizations without a determination and the deadline for determination had not expired before the end of the reporting period Col I + Col L.  This should also equal the number available for processing (i.e. Pending Beginning + Received - Withdrawn/Voided) less the number processed or expired (i.e. Approved +Denied + Expired).  This is one of the check field calculation used to verify the logic and consistency of the data entered.</t>
  </si>
  <si>
    <t>Completed in 72 Hours  (%)</t>
  </si>
  <si>
    <t>Completed by Extension Deadline  (%)</t>
  </si>
  <si>
    <r>
      <t xml:space="preserve">Enter the total # of inpatient </t>
    </r>
    <r>
      <rPr>
        <b/>
        <sz val="11"/>
        <color theme="1"/>
        <rFont val="Calibri"/>
        <family val="2"/>
        <scheme val="minor"/>
      </rPr>
      <t>days denied</t>
    </r>
    <r>
      <rPr>
        <sz val="11"/>
        <color theme="1"/>
        <rFont val="Calibri"/>
        <family val="2"/>
        <scheme val="minor"/>
      </rPr>
      <t>, including any DAYS denied on a partial denial.</t>
    </r>
  </si>
  <si>
    <r>
      <t xml:space="preserve">Enter the total # of </t>
    </r>
    <r>
      <rPr>
        <b/>
        <sz val="11"/>
        <color theme="1"/>
        <rFont val="Calibri"/>
        <family val="2"/>
        <scheme val="minor"/>
      </rPr>
      <t>requests</t>
    </r>
    <r>
      <rPr>
        <sz val="11"/>
        <color theme="1"/>
        <rFont val="Calibri"/>
        <family val="2"/>
        <scheme val="minor"/>
      </rPr>
      <t xml:space="preserve"> denied (header level), including any partial denials.</t>
    </r>
  </si>
  <si>
    <r>
      <t xml:space="preserve">Enter the total # of </t>
    </r>
    <r>
      <rPr>
        <b/>
        <sz val="11"/>
        <color theme="1"/>
        <rFont val="Calibri"/>
        <family val="2"/>
        <scheme val="minor"/>
      </rPr>
      <t>requests</t>
    </r>
    <r>
      <rPr>
        <sz val="11"/>
        <color theme="1"/>
        <rFont val="Calibri"/>
        <family val="2"/>
        <scheme val="minor"/>
      </rPr>
      <t xml:space="preserve"> approved (header level), do not include any Request with partial denials.</t>
    </r>
  </si>
  <si>
    <t>Completed in 1 business day  (%)</t>
  </si>
  <si>
    <t xml:space="preserve">Enter the # of  authorization request received for Concurrent Review in a prior period that were not processed as of the beginning of the current reporting period. This column should match the Ending Balance from the Previous Reporting period.  </t>
  </si>
  <si>
    <t>Enter the # of current review service authorization requests that were withdrawn or voided prior expiration during the current reporting period</t>
  </si>
  <si>
    <r>
      <t xml:space="preserve">Enter the total # of inpatient </t>
    </r>
    <r>
      <rPr>
        <b/>
        <sz val="11"/>
        <color theme="1"/>
        <rFont val="Calibri"/>
        <family val="2"/>
        <scheme val="minor"/>
      </rPr>
      <t>days</t>
    </r>
    <r>
      <rPr>
        <sz val="11"/>
        <color theme="1"/>
        <rFont val="Calibri"/>
        <family val="2"/>
        <scheme val="minor"/>
      </rPr>
      <t xml:space="preserve"> denied, including any DAYS denied on a partial denial.</t>
    </r>
  </si>
  <si>
    <t>Total days denied divided by total days processed, calculated as Col L/(Col J + Col L)</t>
  </si>
  <si>
    <t xml:space="preserve">Enter the # of  authorization request received for Post Authorization in a prior period that were not processed as of the beginning of the current reporting period. This column should match the Ending Balance from the Previous Reporting period.  </t>
  </si>
  <si>
    <t>Enter the # of new Post Authorization requests received during the current reporting period</t>
  </si>
  <si>
    <t>Enter the # of Post Authorization requests that were withdrawn or voided prior expiration during the current reporting period</t>
  </si>
  <si>
    <t>Total Denied
(for TOS &amp; Denial Reason)</t>
  </si>
  <si>
    <t>Authorization Type Service Description</t>
  </si>
  <si>
    <t>Empty Column</t>
  </si>
  <si>
    <t>H-J</t>
  </si>
  <si>
    <t xml:space="preserve">A finite set of Denial Reason descriptions is provided and to be used by all MCOs.  MCOs shall not add, delete or reorder the service categories provided.  All service authorizations must be reported.  Any authorizations that cannot be mapped to the categories given should be included in one of the "other" categories as appropriate.  MCOs should maintain appropriate documentation to provide a breakdown of "other" if requested by LDH. </t>
  </si>
  <si>
    <t>leave blank</t>
  </si>
  <si>
    <t>Each MCO should review the Summary Sheet before submitting the report to LDH.  Any formula errors or highlighted cells in the blue check field areas indicate that there is an error in the data reported.  This should be corrected before submission to LDH.  The first section of the summary provides an overview of MCO compliance with contracted performance standards for service authorization processing times.  Any performance measure that is out of compliance will be highlighted in Red, with subcomponents highlighted in yellow.  The second section provides a summary of the % of initial determinations that resulted in a denial.  This includes denial and partial denial determinations made by the MCO, as well as, denials resulting from the MCO not making a determination within contracted timelines.  While there is not a specific threshold for the % of denials, it is reported in the Transparency Report.  If indicated, MCOs should utilize this information to determine if there are opportunities to  educate providers on service authorization processes and protocols.</t>
  </si>
  <si>
    <t>Authorization Type/ Service Description</t>
  </si>
  <si>
    <t>Enter the # of new current review service authorization requests received during the current reporting period</t>
  </si>
  <si>
    <r>
      <t xml:space="preserve">The data for this report is collected in 2 major categories: Outpatient/Professional (anything not considered inpatient) and Inpatient/Residential with separate tabs for each.  </t>
    </r>
    <r>
      <rPr>
        <sz val="11"/>
        <color theme="1"/>
        <rFont val="Calibri"/>
        <family val="2"/>
        <scheme val="minor"/>
      </rPr>
      <t xml:space="preserve">
</t>
    </r>
  </si>
  <si>
    <r>
      <t xml:space="preserve">All Outpatient/Professional service authorization data must be reported at the </t>
    </r>
    <r>
      <rPr>
        <b/>
        <u/>
        <sz val="14"/>
        <color rgb="FFFF0000"/>
        <rFont val="Calibri"/>
        <family val="2"/>
        <scheme val="minor"/>
      </rPr>
      <t>line level</t>
    </r>
    <r>
      <rPr>
        <b/>
        <sz val="11"/>
        <color rgb="FFFF0000"/>
        <rFont val="Calibri"/>
        <family val="2"/>
        <scheme val="minor"/>
      </rPr>
      <t>.  Where "line level" for each line of service that individual determination decisions are made.  The dates of the determinations could be the same or different for each line item decision.</t>
    </r>
  </si>
  <si>
    <t xml:space="preserve"> A 2-digit code assigned by LDH associated with each  Authorization Type/Service Description listed</t>
  </si>
  <si>
    <r>
      <t xml:space="preserve">Enter the # of </t>
    </r>
    <r>
      <rPr>
        <b/>
        <u/>
        <sz val="11"/>
        <color theme="1"/>
        <rFont val="Calibri"/>
        <family val="2"/>
        <scheme val="minor"/>
      </rPr>
      <t>expedited</t>
    </r>
    <r>
      <rPr>
        <sz val="11"/>
        <color theme="1"/>
        <rFont val="Calibri"/>
        <family val="2"/>
        <scheme val="minor"/>
      </rPr>
      <t xml:space="preserve"> service authorization where the MCO </t>
    </r>
    <r>
      <rPr>
        <b/>
        <u/>
        <sz val="11"/>
        <color theme="1"/>
        <rFont val="Calibri"/>
        <family val="2"/>
        <scheme val="minor"/>
      </rPr>
      <t>did not make a determination</t>
    </r>
    <r>
      <rPr>
        <sz val="11"/>
        <color theme="1"/>
        <rFont val="Calibri"/>
        <family val="2"/>
        <scheme val="minor"/>
      </rPr>
      <t xml:space="preserve"> this reporting period, </t>
    </r>
    <r>
      <rPr>
        <b/>
        <u/>
        <sz val="11"/>
        <color theme="1"/>
        <rFont val="Calibri"/>
        <family val="2"/>
        <scheme val="minor"/>
      </rPr>
      <t>and</t>
    </r>
    <r>
      <rPr>
        <sz val="11"/>
        <color theme="1"/>
        <rFont val="Calibri"/>
        <family val="2"/>
        <scheme val="minor"/>
      </rPr>
      <t xml:space="preserve"> the deadline for determination </t>
    </r>
    <r>
      <rPr>
        <b/>
        <u/>
        <sz val="11"/>
        <color theme="1"/>
        <rFont val="Calibri"/>
        <family val="2"/>
        <scheme val="minor"/>
      </rPr>
      <t xml:space="preserve"> has not expired</t>
    </r>
    <r>
      <rPr>
        <sz val="11"/>
        <color theme="1"/>
        <rFont val="Calibri"/>
        <family val="2"/>
        <scheme val="minor"/>
      </rPr>
      <t>.</t>
    </r>
  </si>
  <si>
    <r>
      <t xml:space="preserve">TAB 3 Outpatient/Professional SERVICE AUTHORIZATION Denial Summary - </t>
    </r>
    <r>
      <rPr>
        <sz val="11"/>
        <color theme="1"/>
        <rFont val="Calibri"/>
        <family val="2"/>
        <scheme val="minor"/>
      </rPr>
      <t>the purpose of this table is to provide an aggregate count of service authorization denials by Authorization Type/Service Description and Denial Reason.</t>
    </r>
  </si>
  <si>
    <t xml:space="preserve"> A 2-digit code assigned by LDH  associated with each  Authorization Type/Service Description.</t>
  </si>
  <si>
    <t xml:space="preserve"> A 2-digit code assigned by LDH associated with each  Authorization Type/Level of Care</t>
  </si>
  <si>
    <t>Enter the # of extended standard service authorization where the MCO did not make a determination within the extended timeframe.</t>
  </si>
  <si>
    <t xml:space="preserve">Enter the # of extended standard service authorization where the MCO did not make a determination this reporting period, and the extended timeline for determination  has not expired. </t>
  </si>
  <si>
    <t xml:space="preserve">The # of Post Authorizations pending without a determination. Calculated as the total available for processing minus the total processed during the reporting period. Col C + Col D - Col E -Col G - Col H.  (see check totals for verification of the logic and consistency of data entered) </t>
  </si>
  <si>
    <r>
      <t xml:space="preserve"> A 2-digit code assigned by LDH associated with each  Authorization Type/Level of Care.</t>
    </r>
    <r>
      <rPr>
        <sz val="11"/>
        <color rgb="FFFF0000"/>
        <rFont val="Calibri"/>
        <family val="2"/>
        <scheme val="minor"/>
      </rPr>
      <t xml:space="preserve"> </t>
    </r>
  </si>
  <si>
    <t xml:space="preserve"> A 2-digit code assigned by LDH associated with each  Authorization Type/Service Description</t>
  </si>
  <si>
    <t>Header/
Label</t>
  </si>
  <si>
    <r>
      <t xml:space="preserve">TAB 5 Inpatient/Residential  SERVICE AUTHORIZATION Denial Summary - </t>
    </r>
    <r>
      <rPr>
        <sz val="11"/>
        <color theme="1"/>
        <rFont val="Calibri"/>
        <family val="2"/>
        <scheme val="minor"/>
      </rPr>
      <t>the purpose of this table is to provide an aggregate count of service authorization denials by Authorization Type/Service Description and Denial Reason.</t>
    </r>
  </si>
  <si>
    <t>Service Type/Level of Care</t>
  </si>
  <si>
    <t>Authorization Type Code</t>
  </si>
  <si>
    <t>Report Reference</t>
  </si>
  <si>
    <t xml:space="preserve"> Completed+Expired = Approved + Denials</t>
  </si>
  <si>
    <t>Total Completed &amp; Expired &lt;= Total Available for Processing</t>
  </si>
  <si>
    <t xml:space="preserve"> Completed+Expired= Approved + Total Denials</t>
  </si>
  <si>
    <r>
      <t xml:space="preserve"> A 2-digit code assigned by LDH associated with each Denial Reason.</t>
    </r>
    <r>
      <rPr>
        <sz val="11"/>
        <color rgb="FFFF0000"/>
        <rFont val="Calibri"/>
        <family val="2"/>
        <scheme val="minor"/>
      </rPr>
      <t xml:space="preserve"> This is an expansion of the Denial Reasons defined in the  PA file currently used for Wells sampling, see Appendix S of the System Companion Guide.  Denial Code/Reason 99 Timeline expired without a decision was added to account for RS 348.404(c)(5 )  which specifies that ". . .service authorization decisions not reached within the timeframes specified in §438.210(d) (which constitutes a denial and is thus an adverse benefit determination), on the date that the timeframes expire."   This number should be consistent with counts entered for "expired" authorizations.</t>
    </r>
  </si>
  <si>
    <t>Total  Completed &amp; Total Expired</t>
  </si>
  <si>
    <t>Total Approved &amp; Total Denials</t>
  </si>
  <si>
    <r>
      <t xml:space="preserve">ERROR CHECKING: Check field totals have been added to each tab to help MCOs verify the accuracy and consistency of the data entered.  These areas are shaded light blue and are protected.  If  the data entered does not match the expected logic, the corresponding cell in the check field grid will be highlighted in RED.  </t>
    </r>
    <r>
      <rPr>
        <b/>
        <sz val="11"/>
        <color theme="1"/>
        <rFont val="Calibri"/>
        <family val="2"/>
        <scheme val="minor"/>
      </rPr>
      <t>Any errors highlighted in the check fields should be corrected before submitting the report to LDH.</t>
    </r>
    <r>
      <rPr>
        <sz val="11"/>
        <color theme="1"/>
        <rFont val="Calibri"/>
        <family val="2"/>
        <scheme val="minor"/>
      </rPr>
      <t xml:space="preserve">  These check fields are not a comprehensive list of all possible errors, it is still the responsibility of each MCO to verify their methods for data collection and reporting to ensure completeness and accuracy.</t>
    </r>
  </si>
  <si>
    <t>The term "expired" refers to  requests for service authorization where the determination was not made within the appropriate timeframe as specified in the RFP/Contract and/or CFR 42 §438.210  (d).</t>
  </si>
  <si>
    <r>
      <t xml:space="preserve">This is a LDH defined standard set of authorization types/levels of care is provided and to be used by all MCOs.  MCOs shall not add, delete or reorder the service categories provided.  All service authorizations must be reported. </t>
    </r>
    <r>
      <rPr>
        <b/>
        <sz val="11"/>
        <color rgb="FFFF0000"/>
        <rFont val="Calibri"/>
        <family val="2"/>
        <scheme val="minor"/>
      </rPr>
      <t xml:space="preserve"> The associated procedure and/or revenue codes (and at times required diagnosis) are listed on the Codes tab.  Each service has assigned procedure and/or revenue codes.  </t>
    </r>
    <r>
      <rPr>
        <sz val="11"/>
        <color theme="1"/>
        <rFont val="Calibri"/>
        <family val="2"/>
        <scheme val="minor"/>
      </rPr>
      <t>Any authorizations that cannot be mapped to the categories given should be included in one of the "other" categories as appropriate.  MCOs should maintain appropriate documentation to provide a breakdown of "other" if requested by LDH. (As services authorizations for Inpatient services are excluded from the Wells settlement, these services are not currently captured in the data submissions for Wells.)</t>
    </r>
  </si>
  <si>
    <r>
      <t xml:space="preserve">This is a LDH defined standard set of authorization types/levels of care is provided and to be used by all MCOs.  MCOs shall not add, delete or reorder the service categories provided.  All service authorizations must be reported.  </t>
    </r>
    <r>
      <rPr>
        <b/>
        <sz val="11"/>
        <color rgb="FFFF0000"/>
        <rFont val="Calibri"/>
        <family val="2"/>
        <scheme val="minor"/>
      </rPr>
      <t xml:space="preserve">The associated procedure and/or revenue codes (and at times required diagnosis) are listed on the Codes tab.  Each service has assigned procedure and/or revenue codes. </t>
    </r>
    <r>
      <rPr>
        <sz val="11"/>
        <color theme="1"/>
        <rFont val="Calibri"/>
        <family val="2"/>
        <scheme val="minor"/>
      </rPr>
      <t xml:space="preserve"> Any authorizations that cannot be mapped to the categories given should be included in one of the "other" categories as appropriate.  MCOs should maintain appropriate documentation to provide a breakdown of "other" if requested by LDH. (As services authorizations for Inpatient services are excluded from the Wells settlement, these services are not currently captured in the data submissions for Wells.)</t>
    </r>
  </si>
  <si>
    <r>
      <t xml:space="preserve">This is a LDH defined standard set of service descriptions and/or levels of care is provided and to be used by all MCOs.  MCOs shall not add, delete or reorder the service categories provided.  All service authorizations must be reported. </t>
    </r>
    <r>
      <rPr>
        <b/>
        <sz val="11"/>
        <color rgb="FFFF0000"/>
        <rFont val="Calibri"/>
        <family val="2"/>
        <scheme val="minor"/>
      </rPr>
      <t xml:space="preserve"> The LDH/OBH associated procedure and/or revenue codes (and at times required diagnosis) are listed on the Codes tab.  Each service has assigned procedure and/or revenue codes. </t>
    </r>
    <r>
      <rPr>
        <sz val="11"/>
        <color theme="1"/>
        <rFont val="Calibri"/>
        <family val="2"/>
        <scheme val="minor"/>
      </rPr>
      <t xml:space="preserve"> Any authorizations that cannot be mapped to the categories given should be included in one of the "other" categories as appropriate.  Note that "cannot" is not the same as the plan "does not" currently report at this level.  All systems must be reconfigured to according to standard categories provided. MCOs should maintain appropriate documentation to provide a breakdown of "other" if requested by LDH.  
</t>
    </r>
    <r>
      <rPr>
        <sz val="11"/>
        <color rgb="FFFF0000"/>
        <rFont val="Calibri"/>
        <family val="2"/>
        <scheme val="minor"/>
      </rPr>
      <t/>
    </r>
  </si>
  <si>
    <r>
      <t xml:space="preserve">Data must be entered or populated for all data entry cells, unless the plan </t>
    </r>
    <r>
      <rPr>
        <u/>
        <sz val="11"/>
        <color theme="1"/>
        <rFont val="Calibri"/>
        <family val="2"/>
        <scheme val="minor"/>
      </rPr>
      <t>does not</t>
    </r>
    <r>
      <rPr>
        <sz val="11"/>
        <color theme="1"/>
        <rFont val="Calibri"/>
        <family val="2"/>
        <scheme val="minor"/>
      </rPr>
      <t xml:space="preserve"> require any PAs for a category (see next paragraph).  For all authorization types/service descriptions that the MCO </t>
    </r>
    <r>
      <rPr>
        <u/>
        <sz val="11"/>
        <color theme="1"/>
        <rFont val="Calibri"/>
        <family val="2"/>
        <scheme val="minor"/>
      </rPr>
      <t>does require</t>
    </r>
    <r>
      <rPr>
        <sz val="11"/>
        <color theme="1"/>
        <rFont val="Calibri"/>
        <family val="2"/>
        <scheme val="minor"/>
      </rPr>
      <t xml:space="preserve"> PAs, all data entry cells should be populated with the appropriate count, including 0 if there was nothing to report for applicable cells. 
</t>
    </r>
    <r>
      <rPr>
        <b/>
        <sz val="11"/>
        <color theme="5"/>
        <rFont val="Calibri"/>
        <family val="2"/>
        <scheme val="minor"/>
      </rPr>
      <t xml:space="preserve">For any service types that DO NOT require a PA, plans MUST highlight data entry cells (Cols C -N) in ORANGE for the rows applicable.  </t>
    </r>
    <r>
      <rPr>
        <sz val="11"/>
        <color theme="1"/>
        <rFont val="Calibri"/>
        <family val="2"/>
        <scheme val="minor"/>
      </rPr>
      <t xml:space="preserve">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 </t>
    </r>
  </si>
  <si>
    <r>
      <t xml:space="preserve">Data must be entered or populated for all data entry cells, unless the plan </t>
    </r>
    <r>
      <rPr>
        <u/>
        <sz val="11"/>
        <color theme="1"/>
        <rFont val="Calibri"/>
        <family val="2"/>
        <scheme val="minor"/>
      </rPr>
      <t>does not</t>
    </r>
    <r>
      <rPr>
        <sz val="11"/>
        <color theme="1"/>
        <rFont val="Calibri"/>
        <family val="2"/>
        <scheme val="minor"/>
      </rPr>
      <t xml:space="preserve"> require any PAs for a category (see next paragraph).  For all authorization types/service descriptions that the MCO </t>
    </r>
    <r>
      <rPr>
        <u/>
        <sz val="11"/>
        <color theme="1"/>
        <rFont val="Calibri"/>
        <family val="2"/>
        <scheme val="minor"/>
      </rPr>
      <t>does require</t>
    </r>
    <r>
      <rPr>
        <sz val="11"/>
        <color theme="1"/>
        <rFont val="Calibri"/>
        <family val="2"/>
        <scheme val="minor"/>
      </rPr>
      <t xml:space="preserve"> PAs, all data entry cells should be populated with the appropriate count, including 0 if there was nothing to report for applicable cells. 
</t>
    </r>
    <r>
      <rPr>
        <b/>
        <sz val="11"/>
        <color theme="5"/>
        <rFont val="Calibri"/>
        <family val="2"/>
        <scheme val="minor"/>
      </rPr>
      <t xml:space="preserve">For any service types that DO NOT require a PA, plans MUST highlight data entry cells (Cols C -N) in ORANGE for the rows applicable. </t>
    </r>
    <r>
      <rPr>
        <sz val="11"/>
        <color theme="1"/>
        <rFont val="Calibri"/>
        <family val="2"/>
        <scheme val="minor"/>
      </rPr>
      <t xml:space="preserve"> 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t>
    </r>
  </si>
  <si>
    <t>total # resulting in denial entered on tab 4 does not match totals entered on tab 5</t>
  </si>
  <si>
    <t>total # resulting in denial entered on tab 2 does not match totals entered on tab 3</t>
  </si>
  <si>
    <t>CHECK TOTALS (from TAB 4)</t>
  </si>
  <si>
    <r>
      <t>OUTPATIENT/ PROFFESSIONAL</t>
    </r>
    <r>
      <rPr>
        <b/>
        <vertAlign val="superscript"/>
        <sz val="11"/>
        <color theme="1"/>
        <rFont val="Calibri"/>
        <family val="2"/>
        <scheme val="minor"/>
      </rPr>
      <t>1</t>
    </r>
  </si>
  <si>
    <t>Contract Compliance - DENOMINATORS</t>
  </si>
  <si>
    <r>
      <t>This report template shall not be modified.</t>
    </r>
    <r>
      <rPr>
        <sz val="11"/>
        <color rgb="FFFF0000"/>
        <rFont val="Calibri"/>
        <family val="2"/>
        <scheme val="minor"/>
      </rPr>
      <t xml:space="preserve"> Cells for data input by the MCO are left unshaded</t>
    </r>
    <r>
      <rPr>
        <sz val="11"/>
        <color theme="1"/>
        <rFont val="Calibri"/>
        <family val="2"/>
        <scheme val="minor"/>
      </rPr>
      <t>.  All shaded areas contain, standardized headers, labels or formulas that MAY NOT be altered or overwritten. Do not add, delete, merge or re-sort any columns or rows. If the data entered requires an explanation or addition documentation it should be provided on the Attestation &amp; Attachments Tab.</t>
    </r>
  </si>
  <si>
    <r>
      <t xml:space="preserve">All data and information presented in each report should be specific to the service authorization activities and results for each service authorization </t>
    </r>
    <r>
      <rPr>
        <b/>
        <sz val="11"/>
        <color theme="1"/>
        <rFont val="Calibri"/>
        <family val="2"/>
        <scheme val="minor"/>
      </rPr>
      <t>determination made during the current reporting period</t>
    </r>
    <r>
      <rPr>
        <sz val="11"/>
        <color theme="1"/>
        <rFont val="Calibri"/>
        <family val="2"/>
        <scheme val="minor"/>
      </rPr>
      <t>.  Note that counts for Approved or Denied/Partially Denied should only include original determinations made by the health plan BEFORE the expiration of applicable timeframes.  Any authorizations that expire should be reported as expired and not included in the counts of Approved or Denied/Partially Denied even if the plan make a decision after the timeframe has expired.  The counts of expired PAs are auto-calculated into total denials.</t>
    </r>
  </si>
  <si>
    <r>
      <rPr>
        <b/>
        <sz val="11"/>
        <rFont val="Calibri"/>
        <family val="2"/>
        <scheme val="minor"/>
      </rPr>
      <t xml:space="preserve">For any service types that DO NOT require a PA, plans MUST highlight data entry cells in ORANGE for the rows applicable.  </t>
    </r>
    <r>
      <rPr>
        <sz val="11"/>
        <color theme="1"/>
        <rFont val="Calibri"/>
        <family val="2"/>
        <scheme val="minor"/>
      </rPr>
      <t>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t>
    </r>
  </si>
  <si>
    <t xml:space="preserve">Data must be entered or populated for all data entry cells, unless the plan does not require any PAs for a category (see next paragraph).  For all authorization types/service descriptions that the MCO does require PAs, all data entry cells should be populated with the appropriate count, including 0 if there was nothing to report for applicable cells.  
</t>
  </si>
  <si>
    <t>Completed within 72 hours</t>
  </si>
  <si>
    <t>Date</t>
  </si>
  <si>
    <t>Description of change</t>
  </si>
  <si>
    <t xml:space="preserve">Enter the # of regular standard service authorization determinations completed during the reporting period that were within timeframes specified in the contract for authorization.  Do not include any standard authorizations that had a request  for an extended deadline for determination from the member or provider on behalf of the member. </t>
  </si>
  <si>
    <r>
      <t xml:space="preserve">Completed &gt; 1 
</t>
    </r>
    <r>
      <rPr>
        <sz val="11"/>
        <color rgb="FFFF0000"/>
        <rFont val="Calibri"/>
        <family val="2"/>
        <scheme val="minor"/>
      </rPr>
      <t xml:space="preserve">calendar </t>
    </r>
    <r>
      <rPr>
        <sz val="11"/>
        <color theme="1"/>
        <rFont val="Calibri"/>
        <family val="2"/>
        <scheme val="minor"/>
      </rPr>
      <t>day</t>
    </r>
  </si>
  <si>
    <r>
      <t xml:space="preserve">Enter the # of concurrent review authorization determinations completed during the reporting period that were made within 1 </t>
    </r>
    <r>
      <rPr>
        <sz val="11"/>
        <color rgb="FFFF0000"/>
        <rFont val="Calibri"/>
        <family val="2"/>
        <scheme val="minor"/>
      </rPr>
      <t>calendar</t>
    </r>
    <r>
      <rPr>
        <sz val="11"/>
        <color theme="1"/>
        <rFont val="Calibri"/>
        <family val="2"/>
        <scheme val="minor"/>
      </rPr>
      <t xml:space="preserve"> day  of obtaining the appropriate medical information that may be required.</t>
    </r>
  </si>
  <si>
    <r>
      <t xml:space="preserve">Enter the # of Concurrent Review authorization determinations completed during the reporting period that were made more than 1 </t>
    </r>
    <r>
      <rPr>
        <sz val="11"/>
        <color rgb="FFFF0000"/>
        <rFont val="Calibri"/>
        <family val="2"/>
        <scheme val="minor"/>
      </rPr>
      <t>calendar</t>
    </r>
    <r>
      <rPr>
        <sz val="11"/>
        <color theme="1"/>
        <rFont val="Calibri"/>
        <family val="2"/>
        <scheme val="minor"/>
      </rPr>
      <t xml:space="preserve"> days after obtaining the appropriate medical information that may be required.</t>
    </r>
  </si>
  <si>
    <r>
      <t xml:space="preserve">Completed in 1 </t>
    </r>
    <r>
      <rPr>
        <sz val="11"/>
        <color rgb="FFFF0000"/>
        <rFont val="Calibri"/>
        <family val="2"/>
        <scheme val="minor"/>
      </rPr>
      <t>calendar</t>
    </r>
    <r>
      <rPr>
        <sz val="11"/>
        <color theme="1"/>
        <rFont val="Calibri"/>
        <family val="2"/>
        <scheme val="minor"/>
      </rPr>
      <t xml:space="preserve"> day</t>
    </r>
  </si>
  <si>
    <t>Completed in 
1 calendar day</t>
  </si>
  <si>
    <t>Completed &gt; 1 calendar days</t>
  </si>
  <si>
    <t xml:space="preserve">Enter the # of service authorization requests received in a prior period that were not processed or expired as of the of the start date for the  current reporting period. This column should match the Ending Balance from the previous reporting period.  </t>
  </si>
  <si>
    <r>
      <t xml:space="preserve">Processing Timeframes </t>
    </r>
    <r>
      <rPr>
        <u/>
        <sz val="11"/>
        <color theme="1"/>
        <rFont val="Calibri"/>
        <family val="2"/>
        <scheme val="minor"/>
      </rPr>
      <t>from</t>
    </r>
    <r>
      <rPr>
        <b/>
        <u/>
        <sz val="11"/>
        <color theme="1"/>
        <rFont val="Calibri"/>
        <family val="2"/>
        <scheme val="minor"/>
      </rPr>
      <t xml:space="preserve"> date request is received
</t>
    </r>
    <r>
      <rPr>
        <i/>
        <sz val="11"/>
        <color theme="1"/>
        <rFont val="Calibri"/>
        <family val="2"/>
        <scheme val="minor"/>
      </rPr>
      <t>(the sum pf Cols  G-L should equal the total of  Col C  + Col D less Col E)</t>
    </r>
  </si>
  <si>
    <t>Enter the total # of completed Standard Service Authorizations APPROVED as requested (only count those determined BEFORE expired)</t>
  </si>
  <si>
    <t>Enter the total # of completed Standard Service Authorizations  denied, partially denied or reduced in amount or duration (only count those determined BEFORE expired)</t>
  </si>
  <si>
    <t>Completed by Extension Deadline (%)</t>
  </si>
  <si>
    <t>The % of total standard service authorization meeting contract standards . Calculated Col F/(Col g+Col H+Col J+ Col K)</t>
  </si>
  <si>
    <t>From Date Request Received</t>
  </si>
  <si>
    <t>From Date of Receipt of Needed Documentation</t>
  </si>
  <si>
    <r>
      <t xml:space="preserve">OUTPATIENT &amp; PROFESSIONAL
</t>
    </r>
    <r>
      <rPr>
        <b/>
        <sz val="16"/>
        <color theme="1"/>
        <rFont val="Calibri"/>
        <family val="2"/>
        <scheme val="minor"/>
      </rPr>
      <t xml:space="preserve"> EXPEDITED AUTHORIZATIONS</t>
    </r>
  </si>
  <si>
    <r>
      <t xml:space="preserve">OUTPATIENT &amp; PROFESSIONAL
</t>
    </r>
    <r>
      <rPr>
        <b/>
        <sz val="16"/>
        <color theme="1"/>
        <rFont val="Calibri"/>
        <family val="2"/>
        <scheme val="minor"/>
      </rPr>
      <t>STANDARD AUTHORIZATIONS</t>
    </r>
  </si>
  <si>
    <r>
      <t>Completed by Extension Deadline</t>
    </r>
    <r>
      <rPr>
        <vertAlign val="superscript"/>
        <sz val="11"/>
        <color theme="1"/>
        <rFont val="Calibri"/>
        <family val="2"/>
        <scheme val="minor"/>
      </rPr>
      <t>7</t>
    </r>
  </si>
  <si>
    <r>
      <t>Completed in 72 Hours</t>
    </r>
    <r>
      <rPr>
        <vertAlign val="superscript"/>
        <sz val="11"/>
        <color theme="1"/>
        <rFont val="Calibri"/>
        <family val="2"/>
        <scheme val="minor"/>
      </rPr>
      <t>6</t>
    </r>
  </si>
  <si>
    <t>2.12.6.1.1.2 CPST &amp; PSR - within 5 calendar days</t>
  </si>
  <si>
    <t>2.12.6.1.1.3 Behavioral Health Crisis Response -  within 1 calendar day</t>
  </si>
  <si>
    <t>From date of receipt of request for service</t>
  </si>
  <si>
    <t>STANDARD SERVICE AUTHORIZATIONS</t>
  </si>
  <si>
    <t>From date of obtaining appropriate documentation</t>
  </si>
  <si>
    <t>2.12.6.1.4 Concurrent Review - Within 1 calendar day</t>
  </si>
  <si>
    <t>2.12.6.2.1 Expedited not Extended - within 72 hours from receipt of request</t>
  </si>
  <si>
    <t>POST AUTHORIZATIONS</t>
  </si>
  <si>
    <t>Contract Requirements</t>
  </si>
  <si>
    <r>
      <t xml:space="preserve">EXPEDITED SERVICE AUTHORIZATIONS </t>
    </r>
    <r>
      <rPr>
        <sz val="11"/>
        <color theme="1"/>
        <rFont val="Calibri"/>
        <family val="2"/>
        <scheme val="minor"/>
      </rPr>
      <t>(from date of obtaining appropriate documentation)</t>
    </r>
  </si>
  <si>
    <t>Contract Standard</t>
  </si>
  <si>
    <t>2.12.6.1.1 Standard Authorizations (not in exception list) - within 2 business days</t>
  </si>
  <si>
    <t>2.12.6.1.1.1 Inpatient (excluding BH Crisis Response) within 2 calendar days</t>
  </si>
  <si>
    <t>2.12.6.1.3 All Standard Authorizations Extended - within extension deadline</t>
  </si>
  <si>
    <r>
      <t xml:space="preserve">Contract Compliance - </t>
    </r>
    <r>
      <rPr>
        <sz val="11"/>
        <color rgb="FFFF0000"/>
        <rFont val="Calibri"/>
        <family val="2"/>
        <scheme val="minor"/>
      </rPr>
      <t>DENOMINATORS</t>
    </r>
  </si>
  <si>
    <t>Col AB-Col Y should equal Col W (pending EOP)</t>
  </si>
  <si>
    <t>Total Approved &amp; Total Denials
(Col L+ Col O)</t>
  </si>
  <si>
    <t>Col AB -Col Y should equal Col S (pending EOP)</t>
  </si>
  <si>
    <t>Col AF -Col AC should equal Col AA (pending EOP)</t>
  </si>
  <si>
    <t>Total Approved + Denied
(Col I + Col K)</t>
  </si>
  <si>
    <t>Col AG -Col AD should equal Col O (pending EOP)</t>
  </si>
  <si>
    <t>Col AG -Col AD should equal Col Q (pending EOP)</t>
  </si>
  <si>
    <t>Y - AD</t>
  </si>
  <si>
    <r>
      <rPr>
        <vertAlign val="superscript"/>
        <sz val="11"/>
        <color theme="1"/>
        <rFont val="Calibri"/>
        <family val="2"/>
        <scheme val="minor"/>
      </rPr>
      <t>6</t>
    </r>
    <r>
      <rPr>
        <sz val="11"/>
        <color theme="1"/>
        <rFont val="Calibri"/>
        <family val="2"/>
        <scheme val="minor"/>
      </rPr>
      <t>Completed as expeditiously as the member’s health condition required, but no later than seventy-two (72) hours after receipt of the request for service unless extended.</t>
    </r>
  </si>
  <si>
    <r>
      <rPr>
        <vertAlign val="superscript"/>
        <sz val="11"/>
        <color theme="1"/>
        <rFont val="Calibri"/>
        <family val="2"/>
        <scheme val="minor"/>
      </rPr>
      <t>7</t>
    </r>
    <r>
      <rPr>
        <sz val="11"/>
        <color theme="1"/>
        <rFont val="Calibri"/>
        <family val="2"/>
        <scheme val="minor"/>
      </rPr>
      <t xml:space="preserve"> If extended in accordance with 2.12.6.2, must be completed within extension deadline, but no more than 14 calendar days after receipt of the request for service.</t>
    </r>
  </si>
  <si>
    <t>2.12.6 Service Authorization Determination Timing and Notices</t>
  </si>
  <si>
    <t>Processing Timeframes (from date of request)</t>
  </si>
  <si>
    <r>
      <rPr>
        <vertAlign val="superscript"/>
        <sz val="11"/>
        <color theme="1"/>
        <rFont val="Calibri"/>
        <family val="2"/>
        <scheme val="minor"/>
      </rPr>
      <t>1</t>
    </r>
    <r>
      <rPr>
        <sz val="11"/>
        <color theme="1"/>
        <rFont val="Calibri"/>
        <family val="2"/>
        <scheme val="minor"/>
      </rPr>
      <t>Includes standard and expedited authorizations</t>
    </r>
  </si>
  <si>
    <r>
      <t>PA/Pre-Certification</t>
    </r>
    <r>
      <rPr>
        <b/>
        <vertAlign val="superscript"/>
        <sz val="11"/>
        <color theme="1"/>
        <rFont val="Calibri"/>
        <family val="2"/>
        <scheme val="minor"/>
      </rPr>
      <t>1</t>
    </r>
  </si>
  <si>
    <t>2.12.6.3.1 Within 180 Calendar Days from the date of receipt of request</t>
  </si>
  <si>
    <t xml:space="preserve">Each authorization for Inpatient Services is designated as either:
  1. Standard Authorization/Pre-Cert - requests made  in advance of a scheduled admit;
  2. Expedited/Pre-Cert - requests made in advance of scheduled admit, but based on the urgency of need and as requested by the member or the provider a determination within 72 hours is requested;
  3. Concurrent Review - Review and determination of the medical necessity of hospital or other health facility admissions, upon or within a short time following an admission, and periodic review of services provided during the course of treatment; or
  4. Post Authorization - Review and determinations are made after the services have already been provided and the patient has been discharged.
</t>
  </si>
  <si>
    <t xml:space="preserve">Within the first 2  categories (Standard and Expedited) each authorization can be designated as "extended" or "not-extend", where "extended" authorizations are requests where the timeline for determination was extended in accordance with CFR 42 §438.210. </t>
  </si>
  <si>
    <t>Withdrawn/ Voided (#)</t>
  </si>
  <si>
    <r>
      <t xml:space="preserve">The total authorizations that expired during the reporting period wo/determination by the MCO. Per CFR 42 §438.404(5) For service authorization decisions not reached within the timeframes specified in §438.210(d) (which </t>
    </r>
    <r>
      <rPr>
        <b/>
        <u/>
        <sz val="11"/>
        <color theme="1"/>
        <rFont val="Calibri"/>
        <family val="2"/>
        <scheme val="minor"/>
      </rPr>
      <t>constitutes a denial</t>
    </r>
    <r>
      <rPr>
        <sz val="11"/>
        <color theme="1"/>
        <rFont val="Calibri"/>
        <family val="2"/>
        <scheme val="minor"/>
      </rPr>
      <t xml:space="preserve"> and is thus an adverse benefit determination), on the date that the timeframes expire.</t>
    </r>
  </si>
  <si>
    <t>Total days denied + Total days expired.</t>
  </si>
  <si>
    <t>Total days resulting in a denial divided by total days processed or expired.</t>
  </si>
  <si>
    <t>Total requests denied + Total requests expired.</t>
  </si>
  <si>
    <t>% of the total service authorizations with initial determinations of "denial", including those expired wo/determination.</t>
  </si>
  <si>
    <r>
      <t>All Others Completed within 2 calendar days</t>
    </r>
    <r>
      <rPr>
        <vertAlign val="superscript"/>
        <sz val="11"/>
        <color theme="1"/>
        <rFont val="Calibri"/>
        <family val="2"/>
        <scheme val="minor"/>
      </rPr>
      <t>2</t>
    </r>
  </si>
  <si>
    <t>Y</t>
  </si>
  <si>
    <t>Z</t>
  </si>
  <si>
    <t>All Others Completed within 2 calendar days</t>
  </si>
  <si>
    <r>
      <t xml:space="preserve">The # of service authorizations without a determination and the </t>
    </r>
    <r>
      <rPr>
        <b/>
        <u/>
        <sz val="11"/>
        <color theme="1"/>
        <rFont val="Calibri"/>
        <family val="2"/>
        <scheme val="minor"/>
      </rPr>
      <t>deadline for determination had not expired</t>
    </r>
    <r>
      <rPr>
        <sz val="11"/>
        <color theme="1"/>
        <rFont val="Calibri"/>
        <family val="2"/>
        <scheme val="minor"/>
      </rPr>
      <t xml:space="preserve"> before the end of the reporting period Col I + Col L.  This should also equal the number available for processing (i.e. Pending Beginning + Received - Withdrawn/Voided) less the number processed or expired (i.e. Approved +Denied + Expired).  This is one of the check field calculation used to verify the logic and consistency of the data entered.</t>
    </r>
  </si>
  <si>
    <r>
      <t xml:space="preserve">The # of service authorizations without a determination and the </t>
    </r>
    <r>
      <rPr>
        <b/>
        <u/>
        <sz val="11"/>
        <color theme="1"/>
        <rFont val="Calibri"/>
        <family val="2"/>
        <scheme val="minor"/>
      </rPr>
      <t>deadline for determination had not expired</t>
    </r>
    <r>
      <rPr>
        <sz val="11"/>
        <color theme="1"/>
        <rFont val="Calibri"/>
        <family val="2"/>
        <scheme val="minor"/>
      </rPr>
      <t xml:space="preserve"> before the end of the reporting period Col H + Col K.  This should also equal the number available for processing (i.e. Pending Beginning + Received - Withdrawn/Voided) less the number processed or expired (i.e. Approved +Denied + Expired).  This is one of the check field calculation used to verify the logic and consistency of the data entered.</t>
    </r>
  </si>
  <si>
    <t>% of the total expedited service authorizations with initial determinations of "denial", including those expired wo/determination.</t>
  </si>
  <si>
    <t>Complete within 72 hours</t>
  </si>
  <si>
    <r>
      <t xml:space="preserve">Data must be entered or populated for all data entry cells, unless the plan </t>
    </r>
    <r>
      <rPr>
        <u/>
        <sz val="11"/>
        <color theme="1"/>
        <rFont val="Calibri"/>
        <family val="2"/>
        <scheme val="minor"/>
      </rPr>
      <t>does not</t>
    </r>
    <r>
      <rPr>
        <sz val="11"/>
        <color theme="1"/>
        <rFont val="Calibri"/>
        <family val="2"/>
        <scheme val="minor"/>
      </rPr>
      <t xml:space="preserve"> require authorization for a category (see next paragraph).  For all authorization types/service descriptions that the MCO </t>
    </r>
    <r>
      <rPr>
        <u/>
        <sz val="11"/>
        <color theme="1"/>
        <rFont val="Calibri"/>
        <family val="2"/>
        <scheme val="minor"/>
      </rPr>
      <t>does require</t>
    </r>
    <r>
      <rPr>
        <sz val="11"/>
        <color theme="1"/>
        <rFont val="Calibri"/>
        <family val="2"/>
        <scheme val="minor"/>
      </rPr>
      <t xml:space="preserve"> authorizations, all data entry cells should be populated with the appropriate count, including 0 if there was nothing to report for applicable cells. 
</t>
    </r>
    <r>
      <rPr>
        <b/>
        <sz val="11"/>
        <color theme="5"/>
        <rFont val="Calibri"/>
        <family val="2"/>
        <scheme val="minor"/>
      </rPr>
      <t xml:space="preserve">For any service types that DO NOT require a PA, plans MUST highlight data entry cells (Cols C - K) in ORANGE for the rows applicable. </t>
    </r>
    <r>
      <rPr>
        <sz val="11"/>
        <color theme="1"/>
        <rFont val="Calibri"/>
        <family val="2"/>
        <scheme val="minor"/>
      </rPr>
      <t xml:space="preserve"> 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t>
    </r>
  </si>
  <si>
    <r>
      <t xml:space="preserve">Data must be entered or populated for all data entry cells, unless the plan </t>
    </r>
    <r>
      <rPr>
        <u/>
        <sz val="11"/>
        <color theme="1"/>
        <rFont val="Calibri"/>
        <family val="2"/>
        <scheme val="minor"/>
      </rPr>
      <t>does not</t>
    </r>
    <r>
      <rPr>
        <sz val="11"/>
        <color theme="1"/>
        <rFont val="Calibri"/>
        <family val="2"/>
        <scheme val="minor"/>
      </rPr>
      <t xml:space="preserve"> require authorization for a category (see next paragraph).  For all authorization types/service descriptions that the MCO </t>
    </r>
    <r>
      <rPr>
        <u/>
        <sz val="11"/>
        <color theme="1"/>
        <rFont val="Calibri"/>
        <family val="2"/>
        <scheme val="minor"/>
      </rPr>
      <t>does require</t>
    </r>
    <r>
      <rPr>
        <sz val="11"/>
        <color theme="1"/>
        <rFont val="Calibri"/>
        <family val="2"/>
        <scheme val="minor"/>
      </rPr>
      <t xml:space="preserve"> authorizations, all data entry cells should be populated with the appropriate count, including 0 if there was nothing to report for applicable cells. 
</t>
    </r>
    <r>
      <rPr>
        <b/>
        <sz val="11"/>
        <color theme="5"/>
        <rFont val="Calibri"/>
        <family val="2"/>
        <scheme val="minor"/>
      </rPr>
      <t xml:space="preserve">For any service types that DO NOT require a PA, plans MUST highlight data entry cells (Cols C - L) in ORANGE for the rows applicable.  </t>
    </r>
    <r>
      <rPr>
        <sz val="11"/>
        <color theme="1"/>
        <rFont val="Calibri"/>
        <family val="2"/>
        <scheme val="minor"/>
      </rPr>
      <t>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t>
    </r>
  </si>
  <si>
    <r>
      <t>Completed within Contract Standard from</t>
    </r>
    <r>
      <rPr>
        <b/>
        <u/>
        <sz val="11"/>
        <color theme="1"/>
        <rFont val="Calibri"/>
        <family val="2"/>
        <scheme val="minor"/>
      </rPr>
      <t xml:space="preserve"> Receipt of Documentation</t>
    </r>
    <r>
      <rPr>
        <sz val="11"/>
        <color theme="1"/>
        <rFont val="Calibri"/>
        <family val="2"/>
        <scheme val="minor"/>
      </rPr>
      <t xml:space="preserve"> (#)</t>
    </r>
  </si>
  <si>
    <r>
      <t xml:space="preserve">Total </t>
    </r>
    <r>
      <rPr>
        <b/>
        <u/>
        <sz val="11"/>
        <color theme="1"/>
        <rFont val="Calibri"/>
        <family val="2"/>
        <scheme val="minor"/>
      </rPr>
      <t>expedited</t>
    </r>
    <r>
      <rPr>
        <sz val="11"/>
        <color theme="1"/>
        <rFont val="Calibri"/>
        <family val="2"/>
        <scheme val="minor"/>
      </rPr>
      <t xml:space="preserve"> service authorizations resulting in denial as a percent of total determinations and expirations occurring during the reporting period. </t>
    </r>
  </si>
  <si>
    <r>
      <t xml:space="preserve">The % of total  </t>
    </r>
    <r>
      <rPr>
        <b/>
        <u/>
        <sz val="11"/>
        <color theme="1"/>
        <rFont val="Calibri"/>
        <family val="2"/>
        <scheme val="minor"/>
      </rPr>
      <t>expedited</t>
    </r>
    <r>
      <rPr>
        <sz val="11"/>
        <color theme="1"/>
        <rFont val="Calibri"/>
        <family val="2"/>
        <scheme val="minor"/>
      </rPr>
      <t xml:space="preserve"> service authorization with extended timeframes that are completed within the timeframe specified in the extension. Calculated as the # Completed by Extension Deadline divided by the total completed and the total expired during the reporting period.</t>
    </r>
  </si>
  <si>
    <t>Completed within Contract Standard from Receipt of Documentation</t>
  </si>
  <si>
    <r>
      <t xml:space="preserve">Enter the total number of </t>
    </r>
    <r>
      <rPr>
        <b/>
        <sz val="11"/>
        <color theme="1"/>
        <rFont val="Calibri"/>
        <family val="2"/>
        <scheme val="minor"/>
      </rPr>
      <t>days</t>
    </r>
    <r>
      <rPr>
        <sz val="11"/>
        <color theme="1"/>
        <rFont val="Calibri"/>
        <family val="2"/>
        <scheme val="minor"/>
      </rPr>
      <t xml:space="preserve"> associated with the authorization Request entered as "expired" (Col H &amp; Col K).</t>
    </r>
  </si>
  <si>
    <r>
      <t xml:space="preserve">All Other inpatient claims completed within 2 calendar days </t>
    </r>
    <r>
      <rPr>
        <b/>
        <u/>
        <sz val="11"/>
        <color theme="1"/>
        <rFont val="Calibri"/>
        <family val="2"/>
        <scheme val="minor"/>
      </rPr>
      <t>of obtaining appropriate documentatio</t>
    </r>
    <r>
      <rPr>
        <sz val="11"/>
        <color theme="1"/>
        <rFont val="Calibri"/>
        <family val="2"/>
        <scheme val="minor"/>
      </rPr>
      <t>n.</t>
    </r>
  </si>
  <si>
    <r>
      <t xml:space="preserve">The % of total  expedited service authorization not extended that were complete within 72 hours of the </t>
    </r>
    <r>
      <rPr>
        <b/>
        <u/>
        <sz val="11"/>
        <color theme="1"/>
        <rFont val="Calibri"/>
        <family val="2"/>
        <scheme val="minor"/>
      </rPr>
      <t>receipt of the request for authorization</t>
    </r>
    <r>
      <rPr>
        <sz val="11"/>
        <color theme="1"/>
        <rFont val="Calibri"/>
        <family val="2"/>
        <scheme val="minor"/>
      </rPr>
      <t>.</t>
    </r>
  </si>
  <si>
    <t xml:space="preserve">This tab MUST be completed for each reporting period. Rows 2-9 Col B:  Enter MCO identification, contact  Information and reporting dates as prompted.  All fields must be complete.  Each report, including resubmissions are required to have an attestation specific to the submission and reporting period embedded as indicated.   In addition, any other attachments should be embedded in the spreadsheet as indicated.  Please include any information here that may explain any aberrations in the data or excesses in the "other" categories.  </t>
  </si>
  <si>
    <t>Tab 1. Attestation &amp; Attachments</t>
  </si>
  <si>
    <t>RFP/Contract: Section 2.12.6 Service Authorization Determination Timing and Notices</t>
  </si>
  <si>
    <r>
      <rPr>
        <b/>
        <u/>
        <sz val="14"/>
        <color theme="1"/>
        <rFont val="Calibri"/>
        <family val="2"/>
        <scheme val="minor"/>
      </rPr>
      <t>Summary TAB</t>
    </r>
    <r>
      <rPr>
        <b/>
        <sz val="14"/>
        <color theme="1"/>
        <rFont val="Calibri"/>
        <family val="2"/>
        <scheme val="minor"/>
      </rPr>
      <t xml:space="preserve">:  </t>
    </r>
    <r>
      <rPr>
        <sz val="14"/>
        <color rgb="FFFF0000"/>
        <rFont val="Calibri"/>
        <family val="2"/>
        <scheme val="minor"/>
      </rPr>
      <t xml:space="preserve">MCOs do not enter </t>
    </r>
    <r>
      <rPr>
        <b/>
        <sz val="14"/>
        <color rgb="FFFF0000"/>
        <rFont val="Calibri"/>
        <family val="2"/>
        <scheme val="minor"/>
      </rPr>
      <t>anything</t>
    </r>
    <r>
      <rPr>
        <sz val="14"/>
        <color rgb="FFFF0000"/>
        <rFont val="Calibri"/>
        <family val="2"/>
        <scheme val="minor"/>
      </rPr>
      <t xml:space="preserve"> on this tab.  All fields are populated by reference from Tabs 1 &amp; 3.  </t>
    </r>
  </si>
  <si>
    <t>Pre-populated from information entered by MCO on Tab 1</t>
  </si>
  <si>
    <t>The table in Rows 3-9  Columns H - J provide a pre-populated summary of denials by denial reason code.</t>
  </si>
  <si>
    <t>The table in Rows 3-9 Columns H - J provide a pre-populated summary of denials by denial reason code.</t>
  </si>
  <si>
    <t>Tab 2. Outpatient/Professional - for reporting all  authorizations for Physical Health Services that are not considered Inpatient.</t>
  </si>
  <si>
    <t>Physical Health: Service Authorizations - SUMMARY</t>
  </si>
  <si>
    <t>Physical Health - Service Authorizations</t>
  </si>
  <si>
    <t>Physical Health: Service Authorizations - ATTESTATION</t>
  </si>
  <si>
    <t xml:space="preserve"> General Instructions: Report 188 SERVICE AUTHORIZATIONS - Physical Health</t>
  </si>
  <si>
    <t xml:space="preserve">This is a LDH defined standard set of service descriptions is provided and to be used by all MCOs.  MCOs shall not add, delete or reorder the service categories provided.  All service authorizations must be reported. The associated procedure and/or revenue codes (and at times required diagnosis) are listed on the Codes tab.  Each service has assigned procedure and/or revenue codes.  Any authorizations that cannot be mapped to the categories given should be included in one of the "other" categories as appropriate.  MCOs should maintain appropriate documentation to provide a breakdown of "other" if requested by LDH.  
Note: 188 versus Wells Reporting. The categories and codes listed are an expanded set of service/levels of care reported for Wells under the aggregate Code 90, it may also include service authorization for inpatient services not currently subject to and reported in Well.  For now there are no changes in what and how the data is reported for Wells. </t>
  </si>
  <si>
    <t xml:space="preserve">This is a LDH defined standard set of service descriptions is provided and to be used by all MCOs.  MCOs shall not add, delete or reorder the service categories provided.  All service authorizations must be reported.  The associated procedure and/or revenue codes (and at times required diagnosis) are listed on the Codes tab.  Each service has assigned procedure and/or revenue codes.  Any authorizations that cannot be mapped to the categories given should be included in one of the "other" categories as appropriate.  MCOs should maintain appropriate documentation to provide a breakdown of "other" if requested by LDH. 
Note: 188 versus Wells Reporting. The categories and codes listed are an expanded set of service/levels of care reported for Wells under the aggregate Code 90, it may also include service authorization for inpatient services not currently subject to and reported in Well.  For now there are no changes in what and how the data is reported for Wells. </t>
  </si>
  <si>
    <t xml:space="preserve">This is a LDH defined standard set of authorization types/levels of care is provided and to be used by all MCOs.  MCOs shall not add, delete or reorder the service categories provided.  All service authorizations must be reported.  The associated procedure and/or revenue codes (and at times required diagnosis) are listed on the Codes tab.  Each service has assigned procedure and/or revenue codes.   Any authorizations that cannot be mapped to the categories given should be included in one of the "other" categories as appropriate.  MCOs should maintain appropriate documentation to provide a breakdown of "other" if requested by LDH. 
Note: 188 versus Wells Reporting. The categories and codes listed are an expanded set of service/levels of care reported for Wells under the aggregate Code 90, it may also include service authorization for inpatient services not currently subject to and reported in Well.  For now there are no changes in what and how the data is reported for Wells. </t>
  </si>
  <si>
    <t>Rehabilitation Services</t>
  </si>
  <si>
    <t xml:space="preserve">Home Health Care </t>
  </si>
  <si>
    <t>DME, Orthotics, Prosthetics &amp; Supplies</t>
  </si>
  <si>
    <t xml:space="preserve">Personal Care Service </t>
  </si>
  <si>
    <t xml:space="preserve">Medical -- (Procedures and Diagnostics test) </t>
  </si>
  <si>
    <t>Transportation</t>
  </si>
  <si>
    <t>Radiation Therapy</t>
  </si>
  <si>
    <t>Surgery</t>
  </si>
  <si>
    <t>Transplant</t>
  </si>
  <si>
    <t>Hemodialysis</t>
  </si>
  <si>
    <t>Injectable/Physician Administered Drugs</t>
  </si>
  <si>
    <t>Observation</t>
  </si>
  <si>
    <t>Radiology/Imaging</t>
  </si>
  <si>
    <t>Pediatric Day Health Care (PDHC)</t>
  </si>
  <si>
    <t>Hospice</t>
  </si>
  <si>
    <t>Applied Behavioral Analysis (ABA)</t>
  </si>
  <si>
    <t>B1</t>
  </si>
  <si>
    <t>Vision - EPSDT</t>
  </si>
  <si>
    <t>C1</t>
  </si>
  <si>
    <t>Value Added Service (VAS) - Adult Dental</t>
  </si>
  <si>
    <t>V1</t>
  </si>
  <si>
    <t>Value Added Service (VAS) - Adult Vision</t>
  </si>
  <si>
    <t>V2</t>
  </si>
  <si>
    <t>Value Added Service (VAS) - Other</t>
  </si>
  <si>
    <t>V3</t>
  </si>
  <si>
    <t>Other Medical/Physical</t>
  </si>
  <si>
    <t>Completed in 
2 business days</t>
  </si>
  <si>
    <t>completed in 
2 business days</t>
  </si>
  <si>
    <r>
      <t xml:space="preserve">Completed within Contract Standard from </t>
    </r>
    <r>
      <rPr>
        <b/>
        <sz val="11"/>
        <color theme="1"/>
        <rFont val="Calibri"/>
        <family val="2"/>
        <scheme val="minor"/>
      </rPr>
      <t>Receipt of Documentation</t>
    </r>
    <r>
      <rPr>
        <vertAlign val="superscript"/>
        <sz val="11"/>
        <color theme="1"/>
        <rFont val="Calibri"/>
        <family val="2"/>
        <scheme val="minor"/>
      </rPr>
      <t>1</t>
    </r>
  </si>
  <si>
    <r>
      <t>Completed by Extension Deadline</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</si>
  <si>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 xml:space="preserve"> In two (2) business days of obtaining appropriate documentation</t>
    </r>
  </si>
  <si>
    <t>n/a for physical health</t>
  </si>
  <si>
    <t>Physical Health Outpatient/Professional: Prior-Authorization Denial Summary by Reason</t>
  </si>
  <si>
    <t>Authorization CODE</t>
  </si>
  <si>
    <t>Hospice (Home)</t>
  </si>
  <si>
    <t>Acute</t>
  </si>
  <si>
    <t>Rehabilitation</t>
  </si>
  <si>
    <t>Skilled Nursing Facility (SNF)</t>
  </si>
  <si>
    <t>Long Term Acute Care Hospital (LTAC)</t>
  </si>
  <si>
    <t>Hospice (Inpatient)</t>
  </si>
  <si>
    <t>Other: Medical/Physical Inpatient</t>
  </si>
  <si>
    <r>
      <t xml:space="preserve">Completed within 2 Calendar days from </t>
    </r>
    <r>
      <rPr>
        <b/>
        <sz val="11"/>
        <color theme="1"/>
        <rFont val="Calibri"/>
        <family val="2"/>
        <scheme val="minor"/>
      </rPr>
      <t>Receipt of Documentation</t>
    </r>
  </si>
  <si>
    <r>
      <t>Completed by Extension Deadline</t>
    </r>
    <r>
      <rPr>
        <vertAlign val="superscript"/>
        <sz val="11"/>
        <color theme="1"/>
        <rFont val="Calibri"/>
        <family val="2"/>
        <scheme val="minor"/>
      </rPr>
      <t>1</t>
    </r>
  </si>
  <si>
    <t>Physical Health Inpatient Service Authorization Denial Summary by Reason</t>
  </si>
  <si>
    <t>Inpatient
Summary</t>
  </si>
  <si>
    <t xml:space="preserve">Other Medical/Physical Inpatient </t>
  </si>
  <si>
    <t xml:space="preserve"> 188</t>
  </si>
  <si>
    <r>
      <t xml:space="preserve">INPATIENT
</t>
    </r>
    <r>
      <rPr>
        <b/>
        <sz val="16"/>
        <color theme="1"/>
        <rFont val="Calibri"/>
        <family val="2"/>
        <scheme val="minor"/>
      </rPr>
      <t>EXPEDITED AUTHORIZATIONS</t>
    </r>
  </si>
  <si>
    <r>
      <t xml:space="preserve">INPATIENT
</t>
    </r>
    <r>
      <rPr>
        <b/>
        <sz val="16"/>
        <color theme="1"/>
        <rFont val="Calibri"/>
        <family val="2"/>
        <scheme val="minor"/>
      </rPr>
      <t>CONCURENT REVIEW</t>
    </r>
  </si>
  <si>
    <r>
      <t xml:space="preserve">INPATIENT
</t>
    </r>
    <r>
      <rPr>
        <b/>
        <sz val="16"/>
        <color theme="1"/>
        <rFont val="Calibri"/>
        <family val="2"/>
        <scheme val="minor"/>
      </rPr>
      <t>POST AUTHORIZATIONS</t>
    </r>
  </si>
  <si>
    <r>
      <t xml:space="preserve">INPATIENT
</t>
    </r>
    <r>
      <rPr>
        <b/>
        <sz val="16"/>
        <color theme="1"/>
        <rFont val="Calibri"/>
        <family val="2"/>
        <scheme val="minor"/>
      </rPr>
      <t>STANDARD AUTHORIZATIONS</t>
    </r>
  </si>
  <si>
    <t>Template Revision Log</t>
  </si>
  <si>
    <t xml:space="preserve">Updated contract references to section  2.12.6 of the contract effective January 1, 2023. 
Updated tab header rows to eliminate duplicated information (MCE Plan information is now entered on the Attestation tab)
</t>
  </si>
  <si>
    <t>LDH Defined Codes for 188 Reporting - Service Type/Level of Care Detail</t>
  </si>
  <si>
    <t>Notes</t>
  </si>
  <si>
    <t>188-outpatient/professional</t>
  </si>
  <si>
    <t>Home Health Care</t>
  </si>
  <si>
    <t>Durable Medical Equipment (DME) &amp; Supplies</t>
  </si>
  <si>
    <t>Pharmacy</t>
  </si>
  <si>
    <t>Not reported on 188 (Reported on 055Rx as revised)</t>
  </si>
  <si>
    <t>Personal Care Service</t>
  </si>
  <si>
    <t>Medical --(Procedures and Diagnostics test)</t>
  </si>
  <si>
    <t>Dental</t>
  </si>
  <si>
    <t>Recoded to V1 - Value Added Service (VAS) - Adult Dental</t>
  </si>
  <si>
    <t>Other: Medical Physical Outpatient/Professional</t>
  </si>
  <si>
    <t>Long-Term Personal Care Services (LTPCS)</t>
  </si>
  <si>
    <t>Not reported on 188 - excluded service</t>
  </si>
  <si>
    <t>Inpatient: Acute</t>
  </si>
  <si>
    <t>188-Inpatient</t>
  </si>
  <si>
    <t>Inpatient: Rehabilitation</t>
  </si>
  <si>
    <t>Inpatient: Skilled Nursing Facility (SNF)</t>
  </si>
  <si>
    <t>Inpatient: Long Term Acute Care Hospital (LTAC)</t>
  </si>
  <si>
    <t xml:space="preserve">Inpatient: Hospice </t>
  </si>
  <si>
    <t xml:space="preserve">Other: Medical/Physical Inpatient </t>
  </si>
  <si>
    <t>Long-Term Care (LTC)</t>
  </si>
  <si>
    <t>Pediatric Day Health Care</t>
  </si>
  <si>
    <t>Hospice (outpatient)</t>
  </si>
  <si>
    <t>OUTPATIENT/PROFESSIONAL - STANDARD AUTHORIZATIONS (Rows 1-26): Pre-populated formulas to calculate the totals for MCO data entered are provided in Row 5.  MCOs should enter all data in rows 6-26, Columns C -N according to the definitions and descriptions below.</t>
  </si>
  <si>
    <r>
      <t xml:space="preserve">For </t>
    </r>
    <r>
      <rPr>
        <b/>
        <u/>
        <sz val="11"/>
        <color theme="1"/>
        <rFont val="Calibri"/>
        <family val="2"/>
        <scheme val="minor"/>
      </rPr>
      <t>all</t>
    </r>
    <r>
      <rPr>
        <sz val="11"/>
        <color theme="1"/>
        <rFont val="Calibri"/>
        <family val="2"/>
        <scheme val="minor"/>
      </rPr>
      <t xml:space="preserve"> standard service authorization determinations for Outpatient/Professional Services "Completed" or "Expired" (columns G, H, J, &amp; K)</t>
    </r>
    <r>
      <rPr>
        <b/>
        <sz val="11"/>
        <color theme="1"/>
        <rFont val="Calibri"/>
        <family val="2"/>
        <scheme val="minor"/>
      </rPr>
      <t xml:space="preserve"> during this reporting period</t>
    </r>
    <r>
      <rPr>
        <sz val="11"/>
        <color theme="1"/>
        <rFont val="Calibri"/>
        <family val="2"/>
        <scheme val="minor"/>
      </rPr>
      <t xml:space="preserve"> (including those formally extended), </t>
    </r>
    <r>
      <rPr>
        <b/>
        <u/>
        <sz val="11"/>
        <color theme="1"/>
        <rFont val="Calibri"/>
        <family val="2"/>
        <scheme val="minor"/>
      </rPr>
      <t xml:space="preserve">enter the # that were completed </t>
    </r>
    <r>
      <rPr>
        <sz val="11"/>
        <color theme="1"/>
        <rFont val="Calibri"/>
        <family val="2"/>
        <scheme val="minor"/>
      </rPr>
      <t xml:space="preserve">within two (2) business days of obtaining appropriate medical information
</t>
    </r>
  </si>
  <si>
    <t>F4 - F129, Enter the total # of service authorizations denied for each corresponding Authorization Type/Level of Service and primary reason for denial.  Do not leave cells blank or enter non-numeric values.  If there were no authorization denials for a specific category, 0 (zero) should be entered or populated.</t>
  </si>
  <si>
    <t xml:space="preserve">Inpatient/Residential -- Services provided while member is "admitted" for 1 or more days into a hospital or residential facility. As there has been much confusion about authorization line/header level vs. claim line/header level for inpatient/residential stays.  The following distinction is made for 188 reporting. The data should be reported for distinct days or segment of days that are requested and/or approved individually, i.e. the date of request, date of determination and the determination are discrete.  Each continuous "admit" or length of stay could have 1 or multiple service authorization requests and the type of authorizations could vary (Standard, Expedited, Concurrent, Post Auth).  It may also have 1 or more requests for concurrent review for additional days.  Each of these request would be counted individually with corresponding date of request, date of determination and the determination (approved, denied, etc.).  You would not include line items for other services that are included as part of the inpatient stay, such as lab, pharmacy or imaging, unless those services required a separate authorization. </t>
  </si>
  <si>
    <t>Enter the # standard service authorization determinations completed within two (2) calendar days for all standard inpatient authorizations</t>
  </si>
  <si>
    <t>F4 - F39 Enter the total # of service authorizations denied for each corresponding Authorization Type/Level of Service and primary reason for denial.  Do not leave cells blank or enter non-numeric values.  If there were no authorization denials for a specific category, 0 (zero) should be entered or populated.</t>
  </si>
  <si>
    <t>Scope:  This report covers the processing timeframes for MCO initial determination and initial results of all  Physical Health service authorizations processed or expired during the reporting period.  (It does not include subsequent decisions made during informal reconsiderations, appeals or state fair hearings.)  This report is specific to authorizations for  Medical/Physical Health services only.  Specialized Behavioral Health and Pharmacy are not included and should be reported respectively on  Report 188BH and Report 055RX.
Chisholm:  Service authorizations for Chisholm Class members are excluded from 188/188BHreporting
Relationship to Wells Compliance Reporting:  There is a related by not direct correlation to Wells reporting.  The 188 includes certain authorizations excluded from Well's reporting, i.e. FQHC/RHC services, and Inpatient services and excludes other authorizations included in Wells, but currently excluded from Medicaid Managed Care, e.g. LTPCS, LTC.  See the "CODE" tab of this report for additional guidance.</t>
  </si>
  <si>
    <t xml:space="preserve">MCE ID:  </t>
  </si>
  <si>
    <t xml:space="preserve">MCE Name:  </t>
  </si>
  <si>
    <t xml:space="preserve">MCE Contact:  </t>
  </si>
  <si>
    <t xml:space="preserve">Submission Date of Report:  </t>
  </si>
  <si>
    <t>Report Number:</t>
  </si>
  <si>
    <t>Report Name:</t>
  </si>
  <si>
    <t xml:space="preserve">Revision Date: </t>
  </si>
  <si>
    <t>Report Frequency:</t>
  </si>
  <si>
    <t>Not completed within Contract Standard</t>
  </si>
  <si>
    <t>Completed
within Contract Standard</t>
  </si>
  <si>
    <t>Completed within Contract Standard</t>
  </si>
  <si>
    <t>Enter the # of Post Authorization  determinations completed during the reporting period that were made within contract standards, i.e. within thirty (30) Calendar Days of obtaining the results of any appropriate medical information that may be required, but in no instance later than one hundred eighty (180) Calendar Days from the date of receipt of request for Service Authorization (2.12.6.3.1)</t>
  </si>
  <si>
    <t>Enter the # of Post Authorization  determinations not completed within the contract standards.</t>
  </si>
  <si>
    <t>This field is pre-populated with a formula to calculate the % of total Post Authorization service authorizations determined within contract standards, i.e. within thirty (30) Calendar Days of obtaining the results of any appropriate medical information that may be required, but in no instance later than one hundred eighty (180) Calendar Days from the date of receipt of request for Service Authorization (2.12.6.3.1) 
Col F/(Col F+ Col G )</t>
  </si>
  <si>
    <t>Tab 5 Inpt_Resd Denials - updated formulas for "Total Denied"  in cell F3 and "Check Totals" in cell J11</t>
  </si>
  <si>
    <t>Tab 4, row 18 formulas in col C - P  updated to include all rows in the total.</t>
  </si>
  <si>
    <t>Summary Tab: Formula in cell D33 updated =('4 Inpatient_Residential'!C5+'4 Inpatient_Residential'!D5-'4 Inpatient_Residential'!E5)+('4 Inpatient_Residential'!C18+'4 Inpatient_Residential'!D18-'4 Inpatient_Residential'!E18)</t>
  </si>
  <si>
    <t>Adjusted the cell protection to allow for highlighting of any service types that DO NOT require a PA, plans MUST highlight data entry cells in ORANGE for the rows applicable, per the instructions.</t>
  </si>
  <si>
    <t>Added requirement on the Attestation &amp; Attachments tab to require a note or attachment to specify type of services reported in one of the  "other" categories.</t>
  </si>
  <si>
    <t>Other Medical/Physical Inpatient</t>
  </si>
  <si>
    <r>
      <t>Sum of Total Days for Initial Determination</t>
    </r>
    <r>
      <rPr>
        <vertAlign val="superscript"/>
        <sz val="11"/>
        <color theme="1"/>
        <rFont val="Calibri"/>
        <family val="2"/>
        <scheme val="minor"/>
      </rPr>
      <t>6</t>
    </r>
  </si>
  <si>
    <r>
      <t>Median Days for Initial Determination</t>
    </r>
    <r>
      <rPr>
        <vertAlign val="superscript"/>
        <sz val="11"/>
        <color theme="1"/>
        <rFont val="Calibri"/>
        <family val="2"/>
        <scheme val="minor"/>
      </rPr>
      <t>7</t>
    </r>
  </si>
  <si>
    <r>
      <t>Sum of Total Days for Initial Determination</t>
    </r>
    <r>
      <rPr>
        <vertAlign val="superscript"/>
        <sz val="11"/>
        <color theme="1"/>
        <rFont val="Calibri"/>
        <family val="2"/>
        <scheme val="minor"/>
      </rPr>
      <t>4</t>
    </r>
  </si>
  <si>
    <r>
      <t>Median Days for Initial Determination</t>
    </r>
    <r>
      <rPr>
        <vertAlign val="superscript"/>
        <sz val="11"/>
        <color theme="1"/>
        <rFont val="Calibri"/>
        <family val="2"/>
        <scheme val="minor"/>
      </rPr>
      <t>5</t>
    </r>
  </si>
  <si>
    <r>
      <rPr>
        <vertAlign val="superscript"/>
        <sz val="11"/>
        <color theme="1"/>
        <rFont val="Calibri"/>
        <family val="2"/>
        <scheme val="minor"/>
      </rPr>
      <t>6</t>
    </r>
    <r>
      <rPr>
        <sz val="11"/>
        <color theme="1"/>
        <rFont val="Calibri"/>
        <family val="2"/>
        <scheme val="minor"/>
      </rPr>
      <t>Sum of total days to make and notify provider/member of initial determination (including days for expired authorizations, counted as the number of days from receipt to the date of expiration).</t>
    </r>
  </si>
  <si>
    <r>
      <rPr>
        <vertAlign val="superscript"/>
        <sz val="11"/>
        <color theme="1"/>
        <rFont val="Calibri"/>
        <family val="2"/>
        <scheme val="minor"/>
      </rPr>
      <t>4</t>
    </r>
    <r>
      <rPr>
        <sz val="11"/>
        <color theme="1"/>
        <rFont val="Calibri"/>
        <family val="2"/>
        <scheme val="minor"/>
      </rPr>
      <t>Sum of total days to make and notify provider/member of initial determination (including days for expired authorizations, counted as the number of days from receipt to the date of expiration).</t>
    </r>
  </si>
  <si>
    <r>
      <rPr>
        <vertAlign val="superscript"/>
        <sz val="11"/>
        <color theme="1"/>
        <rFont val="Calibri"/>
        <family val="2"/>
        <scheme val="minor"/>
      </rPr>
      <t>5</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N5</t>
    </r>
  </si>
  <si>
    <r>
      <t>Sum of Total Days for Initial Determination</t>
    </r>
    <r>
      <rPr>
        <vertAlign val="superscript"/>
        <sz val="11"/>
        <color theme="1"/>
        <rFont val="Calibri"/>
        <family val="2"/>
        <scheme val="minor"/>
      </rPr>
      <t>8</t>
    </r>
  </si>
  <si>
    <r>
      <t>Median Days for Initial Determination</t>
    </r>
    <r>
      <rPr>
        <vertAlign val="superscript"/>
        <sz val="11"/>
        <color theme="1"/>
        <rFont val="Calibri"/>
        <family val="2"/>
        <scheme val="minor"/>
      </rPr>
      <t>9</t>
    </r>
  </si>
  <si>
    <r>
      <rPr>
        <vertAlign val="superscript"/>
        <sz val="11"/>
        <color theme="1"/>
        <rFont val="Calibri"/>
        <family val="2"/>
        <scheme val="minor"/>
      </rPr>
      <t>8</t>
    </r>
    <r>
      <rPr>
        <sz val="11"/>
        <color theme="1"/>
        <rFont val="Calibri"/>
        <family val="2"/>
        <scheme val="minor"/>
      </rPr>
      <t>Sum of total days to make and notify provider/member of initial determination (including days for expired authorizations, counted as the number of days from receipt to the date of expiration).</t>
    </r>
  </si>
  <si>
    <r>
      <rPr>
        <vertAlign val="superscript"/>
        <sz val="11"/>
        <color theme="1"/>
        <rFont val="Calibri"/>
        <family val="2"/>
        <scheme val="minor"/>
      </rPr>
      <t>9</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M38</t>
    </r>
  </si>
  <si>
    <r>
      <rPr>
        <vertAlign val="superscript"/>
        <sz val="11"/>
        <color theme="1"/>
        <rFont val="Calibri"/>
        <family val="2"/>
        <scheme val="minor"/>
      </rPr>
      <t>2</t>
    </r>
    <r>
      <rPr>
        <sz val="11"/>
        <color theme="1"/>
        <rFont val="Calibri"/>
        <family val="2"/>
        <scheme val="minor"/>
      </rPr>
      <t>Sum of total days to make and notify provider/member of initial determination (including days for expired authorizations, counted as the number of days from receipt to the date of expiration).</t>
    </r>
  </si>
  <si>
    <r>
      <rPr>
        <vertAlign val="superscript"/>
        <sz val="11"/>
        <color theme="1"/>
        <rFont val="Calibri"/>
        <family val="2"/>
        <scheme val="minor"/>
      </rPr>
      <t>3</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N5</t>
    </r>
  </si>
  <si>
    <r>
      <t>Median Days for Initial Determination</t>
    </r>
    <r>
      <rPr>
        <vertAlign val="superscript"/>
        <sz val="11"/>
        <color theme="1"/>
        <rFont val="Calibri"/>
        <family val="2"/>
        <scheme val="minor"/>
      </rPr>
      <t>3</t>
    </r>
  </si>
  <si>
    <r>
      <t>Sum of Total Days for Initial Determination</t>
    </r>
    <r>
      <rPr>
        <vertAlign val="superscript"/>
        <sz val="11"/>
        <color theme="1"/>
        <rFont val="Calibri"/>
        <family val="2"/>
        <scheme val="minor"/>
      </rPr>
      <t>2</t>
    </r>
  </si>
  <si>
    <r>
      <rPr>
        <vertAlign val="superscript"/>
        <sz val="11"/>
        <color theme="1"/>
        <rFont val="Calibri"/>
        <family val="2"/>
        <scheme val="minor"/>
      </rPr>
      <t>4</t>
    </r>
    <r>
      <rPr>
        <sz val="11"/>
        <color theme="1"/>
        <rFont val="Calibri"/>
        <family val="2"/>
        <scheme val="minor"/>
      </rPr>
      <t>Completed as expeditiously as the member’s health condition required, but no later than seventy-two (72) hours after receipt of the request for service unless extended.</t>
    </r>
  </si>
  <si>
    <r>
      <rPr>
        <vertAlign val="superscript"/>
        <sz val="11"/>
        <color theme="1"/>
        <rFont val="Calibri"/>
        <family val="2"/>
        <scheme val="minor"/>
      </rPr>
      <t>5</t>
    </r>
    <r>
      <rPr>
        <sz val="11"/>
        <color theme="1"/>
        <rFont val="Calibri"/>
        <family val="2"/>
        <scheme val="minor"/>
      </rPr>
      <t>If extended in accordance with 2.12.6.2, must be completed within extension deadline, but no more than 14 calendar days after receipt of the request for service.</t>
    </r>
  </si>
  <si>
    <r>
      <t>Completed in 72 Hours</t>
    </r>
    <r>
      <rPr>
        <vertAlign val="superscript"/>
        <sz val="11"/>
        <color theme="1"/>
        <rFont val="Calibri"/>
        <family val="2"/>
        <scheme val="minor"/>
      </rPr>
      <t>4</t>
    </r>
  </si>
  <si>
    <r>
      <t>Completed by Extension Deadline</t>
    </r>
    <r>
      <rPr>
        <vertAlign val="superscript"/>
        <sz val="11"/>
        <color theme="1"/>
        <rFont val="Calibri"/>
        <family val="2"/>
        <scheme val="minor"/>
      </rPr>
      <t>5</t>
    </r>
  </si>
  <si>
    <r>
      <rPr>
        <vertAlign val="superscript"/>
        <sz val="11"/>
        <color theme="1"/>
        <rFont val="Calibri"/>
        <family val="2"/>
        <scheme val="minor"/>
      </rPr>
      <t>7</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M20</t>
    </r>
  </si>
  <si>
    <r>
      <rPr>
        <vertAlign val="superscript"/>
        <sz val="11"/>
        <color theme="1"/>
        <rFont val="Calibri"/>
        <family val="2"/>
        <scheme val="minor"/>
      </rPr>
      <t>8</t>
    </r>
    <r>
      <rPr>
        <sz val="11"/>
        <color theme="1"/>
        <rFont val="Calibri"/>
        <family val="2"/>
        <scheme val="minor"/>
      </rPr>
      <t>Sum of total days to make initial determination including both those completed within 1 calendar day and those with days to completion &gt;1.</t>
    </r>
  </si>
  <si>
    <r>
      <rPr>
        <vertAlign val="superscript"/>
        <sz val="11"/>
        <color theme="1"/>
        <rFont val="Calibri"/>
        <family val="2"/>
        <scheme val="minor"/>
      </rPr>
      <t>10</t>
    </r>
    <r>
      <rPr>
        <sz val="11"/>
        <color theme="1"/>
        <rFont val="Calibri"/>
        <family val="2"/>
        <scheme val="minor"/>
      </rPr>
      <t xml:space="preserve">Within thirty (30) Calendar Days of obtaining the results of any appropriate medical information that may be required, but in no instance later than one hundred eighty (180) Calendar Days from the date of receipt of request for Service Authorization (2.12.6.3.1). </t>
    </r>
  </si>
  <si>
    <r>
      <rPr>
        <vertAlign val="superscript"/>
        <sz val="11"/>
        <color theme="1"/>
        <rFont val="Calibri"/>
        <family val="2"/>
        <scheme val="minor"/>
      </rPr>
      <t>11</t>
    </r>
    <r>
      <rPr>
        <sz val="11"/>
        <color theme="1"/>
        <rFont val="Calibri"/>
        <family val="2"/>
        <scheme val="minor"/>
      </rPr>
      <t xml:space="preserve">Sum of total days to make initial determination including those both completed within contract standard timeframes and not within contract standard timeframes. </t>
    </r>
  </si>
  <si>
    <r>
      <t>Completed within Contract Standard</t>
    </r>
    <r>
      <rPr>
        <vertAlign val="superscript"/>
        <sz val="11"/>
        <color theme="1"/>
        <rFont val="Calibri"/>
        <family val="2"/>
        <scheme val="minor"/>
      </rPr>
      <t>10</t>
    </r>
  </si>
  <si>
    <r>
      <t>Sum of Total Days for Initial Determination</t>
    </r>
    <r>
      <rPr>
        <vertAlign val="superscript"/>
        <sz val="11"/>
        <color theme="1"/>
        <rFont val="Calibri"/>
        <family val="2"/>
        <scheme val="minor"/>
      </rPr>
      <t>11</t>
    </r>
  </si>
  <si>
    <r>
      <t>Median Days for Initial Determination</t>
    </r>
    <r>
      <rPr>
        <vertAlign val="superscript"/>
        <sz val="11"/>
        <color theme="1"/>
        <rFont val="Calibri"/>
        <family val="2"/>
        <scheme val="minor"/>
      </rPr>
      <t>12</t>
    </r>
  </si>
  <si>
    <r>
      <rPr>
        <vertAlign val="superscript"/>
        <sz val="11"/>
        <color theme="1"/>
        <rFont val="Calibri"/>
        <family val="2"/>
        <scheme val="minor"/>
      </rPr>
      <t>9</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I36.</t>
    </r>
  </si>
  <si>
    <r>
      <rPr>
        <vertAlign val="superscript"/>
        <sz val="11"/>
        <color theme="1"/>
        <rFont val="Calibri"/>
        <family val="2"/>
        <scheme val="minor"/>
      </rPr>
      <t>12</t>
    </r>
    <r>
      <rPr>
        <sz val="11"/>
        <color theme="1"/>
        <rFont val="Calibri"/>
        <family val="2"/>
        <scheme val="minor"/>
      </rPr>
      <t xml:space="preserve">The median is the value in the middle of a data set, meaning that 50% of data points have a value smaller or equal to the median and 50% of data points have a value higher or equal to the median. </t>
    </r>
    <r>
      <rPr>
        <sz val="11"/>
        <color rgb="FFFF0000"/>
        <rFont val="Calibri"/>
        <family val="2"/>
        <scheme val="minor"/>
      </rPr>
      <t>MCOs must enter the Median for All Service types in cell I51.</t>
    </r>
  </si>
  <si>
    <t>This LDH defined standard set of service descriptions and/or levels of care for all Medical/Physical Health services in the current MCO contracts, including value added services.  It is to be used by all MCOs.  All service authorizations must be reported, including in-lieu of services.  Any authorizations that cannot be mapped to the categories given should be included in one of the "other" categories as appropriate (outpatient/professional or inpatient).  Note that "cannot" is not the same as the plan "does not" currently report at this level.  All systems must be reconfigured to according to standard categories provided. MCOs should maintain appropriate documentation to provide a breakdown of "other."</t>
  </si>
  <si>
    <t>Y-AD</t>
  </si>
  <si>
    <t>Sum of Total Days for Initial Determination</t>
  </si>
  <si>
    <t xml:space="preserve">For initial authorization determinations only (including "expired" authorization). It does not include days for subsequent reversal of previous decisions. It is calculated as the number of days from the date of receipt of the request for authorization to the date the provider and/or member is notified of initial determination. The initial determination for "expired" authorizations is considered an appealable adverse action and the date of determination is equal to the date of expiration. </t>
  </si>
  <si>
    <t>Median Days for Initial Determination</t>
  </si>
  <si>
    <r>
      <t xml:space="preserve">The median is the value in the middle of a data set, meaning that 50% of data points have a value smaller or equal to the median and 50% of data points have a value higher or equal to the median. MCOs must enter the Median days for determination for each Service types </t>
    </r>
    <r>
      <rPr>
        <b/>
        <u/>
        <sz val="11"/>
        <color rgb="FFFF0000"/>
        <rFont val="Calibri"/>
        <family val="2"/>
        <scheme val="minor"/>
      </rPr>
      <t>and the median days for all services combined in cell N5</t>
    </r>
    <r>
      <rPr>
        <sz val="11"/>
        <color theme="1"/>
        <rFont val="Calibri"/>
        <family val="2"/>
        <scheme val="minor"/>
      </rPr>
      <t xml:space="preserve">. </t>
    </r>
  </si>
  <si>
    <t>Calculated as Col P+ Col Q.  The total service authorizations with initial determinations of "denial", including those expired wo/determination</t>
  </si>
  <si>
    <t>Total resulting in denial as a percent of total determinations and expirations occurring during the reporting period.  
Calculated as Col R/(Col O + Col P + Col Q)</t>
  </si>
  <si>
    <t>Completed in 
2 Business days - All other  (%)</t>
  </si>
  <si>
    <r>
      <t xml:space="preserve">OUTPATIENT/PROFESSIONAL - EXPEDITED AUTHORIZATIONS (Rows 34-59): </t>
    </r>
    <r>
      <rPr>
        <sz val="11"/>
        <color theme="1"/>
        <rFont val="Calibri"/>
        <family val="2"/>
        <scheme val="minor"/>
      </rPr>
      <t>Pre-populated formulas to calculate the totals for MCO data entered are provided in Row 38.  MCOs should enter all data in rows 39-59, Columns C - M according to the definitions and descriptions below.</t>
    </r>
  </si>
  <si>
    <r>
      <t xml:space="preserve">The median is the value in the middle of a data set, meaning that 50% of data points have a value smaller or equal to the median and 50% of data points have a value higher or equal to the median. MCOs must enter the Median days for determination for each Service types </t>
    </r>
    <r>
      <rPr>
        <b/>
        <u/>
        <sz val="11"/>
        <color rgb="FFFF0000"/>
        <rFont val="Calibri"/>
        <family val="2"/>
        <scheme val="minor"/>
      </rPr>
      <t>and the median days for all services combined in cell M38</t>
    </r>
    <r>
      <rPr>
        <sz val="11"/>
        <color theme="1"/>
        <rFont val="Calibri"/>
        <family val="2"/>
        <scheme val="minor"/>
      </rPr>
      <t xml:space="preserve">. </t>
    </r>
  </si>
  <si>
    <r>
      <t xml:space="preserve">Calculated as Col O + Col P.  The total </t>
    </r>
    <r>
      <rPr>
        <b/>
        <u/>
        <sz val="11"/>
        <color theme="1"/>
        <rFont val="Calibri"/>
        <family val="2"/>
        <scheme val="minor"/>
      </rPr>
      <t>expedited</t>
    </r>
    <r>
      <rPr>
        <sz val="11"/>
        <color theme="1"/>
        <rFont val="Calibri"/>
        <family val="2"/>
        <scheme val="minor"/>
      </rPr>
      <t xml:space="preserve"> service authorizations with initial determinations of "denial", including those expired wo/determination</t>
    </r>
  </si>
  <si>
    <r>
      <t xml:space="preserve">The # of </t>
    </r>
    <r>
      <rPr>
        <b/>
        <u/>
        <sz val="11"/>
        <color theme="1"/>
        <rFont val="Calibri"/>
        <family val="2"/>
        <scheme val="minor"/>
      </rPr>
      <t>expedited</t>
    </r>
    <r>
      <rPr>
        <sz val="11"/>
        <color theme="1"/>
        <rFont val="Calibri"/>
        <family val="2"/>
        <scheme val="minor"/>
      </rPr>
      <t xml:space="preserve"> service authorizations without a determination nor expiration during the reporting period. Col H + Col K.  (see check totals for verification of the logic and consistency of data entered)</t>
    </r>
  </si>
  <si>
    <r>
      <t xml:space="preserve">INPATIENT - STANDARD AUTHORIZATIONS/PRE-CERT  (Rows 1-11): </t>
    </r>
    <r>
      <rPr>
        <sz val="11"/>
        <color theme="1"/>
        <rFont val="Calibri"/>
        <family val="2"/>
        <scheme val="minor"/>
      </rPr>
      <t>Pre-populated formulas to calculate the totals for MCO data entered are provided in Row 5.  MCOs should enter all data in rows 6-11, Columns C - S according to the definitions and descriptions below.</t>
    </r>
  </si>
  <si>
    <r>
      <t xml:space="preserve">Data must be entered or populated for all data entry cells, unless the plan </t>
    </r>
    <r>
      <rPr>
        <u/>
        <sz val="11"/>
        <color theme="1"/>
        <rFont val="Calibri"/>
        <family val="2"/>
        <scheme val="minor"/>
      </rPr>
      <t>does not</t>
    </r>
    <r>
      <rPr>
        <sz val="11"/>
        <color theme="1"/>
        <rFont val="Calibri"/>
        <family val="2"/>
        <scheme val="minor"/>
      </rPr>
      <t xml:space="preserve"> require any PAs for a category (see next paragraph).  For all authorization types/service descriptions that the MCO </t>
    </r>
    <r>
      <rPr>
        <u/>
        <sz val="11"/>
        <color theme="1"/>
        <rFont val="Calibri"/>
        <family val="2"/>
        <scheme val="minor"/>
      </rPr>
      <t>does require</t>
    </r>
    <r>
      <rPr>
        <sz val="11"/>
        <color theme="1"/>
        <rFont val="Calibri"/>
        <family val="2"/>
        <scheme val="minor"/>
      </rPr>
      <t xml:space="preserve"> PAs, all data entry cells should be populated with the appropriate count, including 0 if there was nothing to report for applicable cells. 
</t>
    </r>
    <r>
      <rPr>
        <b/>
        <sz val="11"/>
        <color theme="5"/>
        <rFont val="Calibri"/>
        <family val="2"/>
        <scheme val="minor"/>
      </rPr>
      <t xml:space="preserve">For any service types that DO NOT require a PA, plans MUST highlight data entry cells (Cols C - S) in ORANGE for the rows applicable. </t>
    </r>
    <r>
      <rPr>
        <sz val="11"/>
        <color theme="1"/>
        <rFont val="Calibri"/>
        <family val="2"/>
        <scheme val="minor"/>
      </rPr>
      <t xml:space="preserve"> This list should be consistent over time, unless there is a formal change in PA policy. For these authorization types/service descriptions that the MCO does NOT require any PAs, all data entry cells should be left blank (not 0), unless there is a PA requirement under select circumstances.  For example, if you generally do not require PA, such as for in-network providers; but do require PA for out-of-network providers, the data entry cells should remain highlighted in orange, but you should enter actual counts for any PAs received from OON providers or other select circumstances.  You can note these exceptions on the attestations &amp; attachments tab.
Once your template is customized with highlights it can be saved for future reporting and should only be changed if policy changes and should be noted in on the attestations &amp; attachments tab.</t>
    </r>
  </si>
  <si>
    <t>AA</t>
  </si>
  <si>
    <t>AB</t>
  </si>
  <si>
    <t>AD - AI</t>
  </si>
  <si>
    <r>
      <t xml:space="preserve">INPATIENT - EXPEDITED AUTHORIZATIONS/PRE-CERT  (Rows 16-26): </t>
    </r>
    <r>
      <rPr>
        <sz val="11"/>
        <color theme="1"/>
        <rFont val="Calibri"/>
        <family val="2"/>
        <scheme val="minor"/>
      </rPr>
      <t>Pre-populated formulas to calculate the totals for MCO data entered are provided in Row 20. MCOs should enter all data in rows 21-26, Columns C - S according to the definitions and descriptions below.</t>
    </r>
  </si>
  <si>
    <r>
      <t xml:space="preserve">The median is the value in the middle of a data set, meaning that 50% of data points have a value smaller or equal to the median and 50% of data points have a value higher or equal to the median. MCOs must enter the Median days for determination for each Service types </t>
    </r>
    <r>
      <rPr>
        <b/>
        <u/>
        <sz val="11"/>
        <color rgb="FFFF0000"/>
        <rFont val="Calibri"/>
        <family val="2"/>
        <scheme val="minor"/>
      </rPr>
      <t>and the median days for all services combined in cell M20</t>
    </r>
    <r>
      <rPr>
        <sz val="11"/>
        <color theme="1"/>
        <rFont val="Calibri"/>
        <family val="2"/>
        <scheme val="minor"/>
      </rPr>
      <t xml:space="preserve">. </t>
    </r>
  </si>
  <si>
    <r>
      <t>The median is the value in the middle of a data set, meaning that 50% of data points have a value smaller or equal to the median and 50% of data points have a value higher or equal to the median. MCOs must enter the Median days for determination for each Service types</t>
    </r>
    <r>
      <rPr>
        <b/>
        <u/>
        <sz val="11"/>
        <color rgb="FFFF0000"/>
        <rFont val="Calibri"/>
        <family val="2"/>
        <scheme val="minor"/>
      </rPr>
      <t xml:space="preserve"> and the median days for all services combined in cell M20</t>
    </r>
    <r>
      <rPr>
        <sz val="11"/>
        <color theme="1"/>
        <rFont val="Calibri"/>
        <family val="2"/>
        <scheme val="minor"/>
      </rPr>
      <t xml:space="preserve">. </t>
    </r>
  </si>
  <si>
    <r>
      <t>Inpatient Concurrent Review (ROWS 32 - 42)</t>
    </r>
    <r>
      <rPr>
        <sz val="11"/>
        <color theme="1"/>
        <rFont val="Calibri"/>
        <family val="2"/>
        <scheme val="minor"/>
      </rPr>
      <t>:   Review and determination of the medical necessity of hospital or other health facility admissions, upon or within a short time following an admission, and periodic review of services provided during the course of treatment. Pre-populated formulas to calculate the totals for MCO data entered are provided in Row 36.  MCOs should enter all data in rows 37-42, Columns C -M, according to the definitions and descriptions below.</t>
    </r>
  </si>
  <si>
    <t>Total requests denied divided by total request processed, calculated as Col M/(Col K + Col M)</t>
  </si>
  <si>
    <t>This field is Pre-populated with a formula to calculate the % of total concurrent review service authorizations determined in 1 business day. Calculated as the # of Concurrent Reviews competed within 1 business day divided by the total completed during the reporting period  Col F/(Col F+ Col G)</t>
  </si>
  <si>
    <t>The # of Concurrent Reviews pending without a determination. Calculated as the total available for processing minus the total processed during the reporting period. (Col C + Col D - Col E) - (Col F + Col G).  (see check totals for verification of the logic and consistency of data entered)</t>
  </si>
  <si>
    <t xml:space="preserve">Total days to make initial determination including both those completed within 1 calendar day and those with days to completion &gt;1. For initial authorization determinations only; it does not include days for subsequent reversal of previous decisions. It is calculated as the number of days from the date of receipt of obtaining the appropriate medical information that may be required to the date the provider and/or member is notified of initial determination. </t>
  </si>
  <si>
    <r>
      <t xml:space="preserve">The median is the value in the middle of a data set, meaning that 50% of data points have a value smaller or equal to the median and 50% of data points have a value higher or equal to the median. MCOs must enter the Median days for determination for each Service types </t>
    </r>
    <r>
      <rPr>
        <b/>
        <u/>
        <sz val="11"/>
        <color rgb="FFFF0000"/>
        <rFont val="Calibri"/>
        <family val="2"/>
        <scheme val="minor"/>
      </rPr>
      <t>and the median days for all services combined in cell I36</t>
    </r>
    <r>
      <rPr>
        <sz val="11"/>
        <color theme="1"/>
        <rFont val="Calibri"/>
        <family val="2"/>
        <scheme val="minor"/>
      </rPr>
      <t xml:space="preserve">. </t>
    </r>
  </si>
  <si>
    <r>
      <t>Inpatient - Post Authorizations (ROWS 47-57)</t>
    </r>
    <r>
      <rPr>
        <sz val="11"/>
        <color theme="1"/>
        <rFont val="Calibri"/>
        <family val="2"/>
        <scheme val="minor"/>
      </rPr>
      <t>:  Review and determinations are made after the services have already been provided and the patient has been discharged. Pre-populated formulas to calculate the totals for MCO data entered are provided in Row 51.  MCOs should enter all data in rows 42-57, Columns C - N, according to the definitions and descriptions below.</t>
    </r>
  </si>
  <si>
    <t xml:space="preserve">Total days to make initial determination including both those completed within contract standard and those not completed within contract standard. For initial authorization determinations only; it does not include days for subsequent reversal of previous decisions. It is calculated as the number of days from the date of receipt of obtaining the appropriate medical information that may be required to the date the provider and/or member is notified of initial determination. </t>
  </si>
  <si>
    <r>
      <t xml:space="preserve">The median is the value in the middle of a data set, meaning that 50% of data points have a value smaller or equal to the median and 50% of data points have a value higher or equal to the median. MCOs must enter the Median days for determination for each Service types </t>
    </r>
    <r>
      <rPr>
        <b/>
        <u/>
        <sz val="11"/>
        <color rgb="FFFF0000"/>
        <rFont val="Calibri"/>
        <family val="2"/>
        <scheme val="minor"/>
      </rPr>
      <t>and the median days for all services combined in cell I51</t>
    </r>
    <r>
      <rPr>
        <sz val="11"/>
        <color theme="1"/>
        <rFont val="Calibri"/>
        <family val="2"/>
        <scheme val="minor"/>
      </rPr>
      <t xml:space="preserve">. </t>
    </r>
  </si>
  <si>
    <t xml:space="preserve"> In order to comply with  Healthy Louisiana Claims reporting requirements as specified in Act 233 of the 2023 Regular LA Legislative Session, added fields to Tabs 2 Outpt_Professional and 4 Inpatient_Residential to capture "Sum of Total Days for Initial Determination" and "Median Days for Initial Determinations by authorization type (standard, expedited, concurrent &amp; post augh) and by type of service. Updated instructions accordingly.</t>
  </si>
  <si>
    <t>2.12.6.1.2 All Standard Authorizations Not Extended - within 7 calendar days</t>
  </si>
  <si>
    <r>
      <t xml:space="preserve">Enter the # of new  or pending standard service authorization requests that were withdrawn or voided , in this period </t>
    </r>
    <r>
      <rPr>
        <b/>
        <sz val="11"/>
        <color theme="1"/>
        <rFont val="Calibri"/>
        <family val="2"/>
        <scheme val="minor"/>
      </rPr>
      <t>prior to their 7 day or extended expiration date</t>
    </r>
  </si>
  <si>
    <t>Completed in within 7 days (#)</t>
  </si>
  <si>
    <r>
      <t xml:space="preserve">Enter the # of </t>
    </r>
    <r>
      <rPr>
        <b/>
        <u/>
        <sz val="11"/>
        <rFont val="Calibri"/>
        <family val="2"/>
        <scheme val="minor"/>
      </rPr>
      <t xml:space="preserve">all </t>
    </r>
    <r>
      <rPr>
        <sz val="11"/>
        <color theme="1"/>
        <rFont val="Calibri"/>
        <family val="2"/>
        <scheme val="minor"/>
      </rPr>
      <t xml:space="preserve">regular (non-extended) standard service authorization determinations completed during the reporting period that were complete within 7 Calendar days from date of receipt of the request for authorization.  Do not include any standard authorizations that had a request for an extended deadline for determination.  </t>
    </r>
  </si>
  <si>
    <r>
      <t xml:space="preserve">Enter the # of regular standard service authorization where the MCO </t>
    </r>
    <r>
      <rPr>
        <b/>
        <sz val="11"/>
        <color theme="1"/>
        <rFont val="Calibri"/>
        <family val="2"/>
        <scheme val="minor"/>
      </rPr>
      <t>did not make a determination</t>
    </r>
    <r>
      <rPr>
        <sz val="11"/>
        <color theme="1"/>
        <rFont val="Calibri"/>
        <family val="2"/>
        <scheme val="minor"/>
      </rPr>
      <t xml:space="preserve"> this reporting period, </t>
    </r>
    <r>
      <rPr>
        <b/>
        <sz val="11"/>
        <color theme="1"/>
        <rFont val="Calibri"/>
        <family val="2"/>
        <scheme val="minor"/>
      </rPr>
      <t>and</t>
    </r>
    <r>
      <rPr>
        <sz val="11"/>
        <color theme="1"/>
        <rFont val="Calibri"/>
        <family val="2"/>
        <scheme val="minor"/>
      </rPr>
      <t xml:space="preserve"> the 7</t>
    </r>
    <r>
      <rPr>
        <sz val="11"/>
        <rFont val="Calibri"/>
        <family val="2"/>
        <scheme val="minor"/>
      </rPr>
      <t xml:space="preserve"> day </t>
    </r>
    <r>
      <rPr>
        <sz val="11"/>
        <color theme="1"/>
        <rFont val="Calibri"/>
        <family val="2"/>
        <scheme val="minor"/>
      </rPr>
      <t xml:space="preserve">timeline for determination </t>
    </r>
    <r>
      <rPr>
        <b/>
        <sz val="11"/>
        <color theme="1"/>
        <rFont val="Calibri"/>
        <family val="2"/>
        <scheme val="minor"/>
      </rPr>
      <t xml:space="preserve"> has not expired</t>
    </r>
    <r>
      <rPr>
        <b/>
        <u/>
        <sz val="11"/>
        <color theme="1"/>
        <rFont val="Calibri"/>
        <family val="2"/>
        <scheme val="minor"/>
      </rPr>
      <t>,</t>
    </r>
    <r>
      <rPr>
        <sz val="11"/>
        <color theme="1"/>
        <rFont val="Calibri"/>
        <family val="2"/>
        <scheme val="minor"/>
      </rPr>
      <t xml:space="preserve"> i.e. they are still pending at the end of the reporting period.  (Do not include any standard authorizations that had a request for an extended deadline for determination.)</t>
    </r>
  </si>
  <si>
    <t>Enter the # of extended standard service authorizations where the MCO did not make a determination within 7 days of receipt of the request.  (Do not include any standard authorizations that had a request for an extended deadline for determination.)</t>
  </si>
  <si>
    <r>
      <t xml:space="preserve">Enter the # of extended standard service authorizations where the MCO </t>
    </r>
    <r>
      <rPr>
        <b/>
        <u/>
        <sz val="11"/>
        <color theme="1"/>
        <rFont val="Calibri"/>
        <family val="2"/>
        <scheme val="minor"/>
      </rPr>
      <t>did not make a determination</t>
    </r>
    <r>
      <rPr>
        <sz val="11"/>
        <color theme="1"/>
        <rFont val="Calibri"/>
        <family val="2"/>
        <scheme val="minor"/>
      </rPr>
      <t xml:space="preserve"> this reporting period, </t>
    </r>
    <r>
      <rPr>
        <b/>
        <u/>
        <sz val="11"/>
        <color theme="1"/>
        <rFont val="Calibri"/>
        <family val="2"/>
        <scheme val="minor"/>
      </rPr>
      <t>and</t>
    </r>
    <r>
      <rPr>
        <sz val="11"/>
        <color theme="1"/>
        <rFont val="Calibri"/>
        <family val="2"/>
        <scheme val="minor"/>
      </rPr>
      <t xml:space="preserve"> the 7 day timeline for determination </t>
    </r>
    <r>
      <rPr>
        <b/>
        <u/>
        <sz val="11"/>
        <color theme="1"/>
        <rFont val="Calibri"/>
        <family val="2"/>
        <scheme val="minor"/>
      </rPr>
      <t xml:space="preserve"> has not expired</t>
    </r>
    <r>
      <rPr>
        <sz val="11"/>
        <color theme="1"/>
        <rFont val="Calibri"/>
        <family val="2"/>
        <scheme val="minor"/>
      </rPr>
      <t>.  (These will be entered on subsequent reports corresponding to the date of determination or expiration.)</t>
    </r>
  </si>
  <si>
    <t>Completed within 7 Calendar Days (%)</t>
  </si>
  <si>
    <t xml:space="preserve">The % of total regular standard service authorization meeting the 7 calendar day requirement. Calculated as the # of standard authorizations competed within 7 calendar days divided by the total completed and expired during the reporting period  Col G/(Col G+Col H).  </t>
  </si>
  <si>
    <r>
      <rPr>
        <vertAlign val="superscript"/>
        <sz val="11"/>
        <color theme="1"/>
        <rFont val="Calibri"/>
        <family val="2"/>
        <scheme val="minor"/>
      </rPr>
      <t xml:space="preserve">2 </t>
    </r>
    <r>
      <rPr>
        <sz val="11"/>
        <color theme="1"/>
        <rFont val="Calibri"/>
        <family val="2"/>
        <scheme val="minor"/>
      </rPr>
      <t>All Standard Service Authorization completed within 7 calendar days (except those formally extended)</t>
    </r>
  </si>
  <si>
    <t>Complete within 7 Calendar Days</t>
  </si>
  <si>
    <r>
      <t xml:space="preserve">Completed within 
7 Calendar Days of 
</t>
    </r>
    <r>
      <rPr>
        <b/>
        <sz val="11"/>
        <color theme="1"/>
        <rFont val="Calibri"/>
        <family val="2"/>
        <scheme val="minor"/>
      </rPr>
      <t>Date of Request</t>
    </r>
  </si>
  <si>
    <t>Completed within 
7 Calendar Days of 
Date of Request</t>
  </si>
  <si>
    <r>
      <t xml:space="preserve">Enter the # of regular standard service authorization where the MCO did not make a determination within contract standards </t>
    </r>
    <r>
      <rPr>
        <u/>
        <sz val="11"/>
        <color rgb="FFFF0000"/>
        <rFont val="Calibri"/>
        <family val="2"/>
        <scheme val="minor"/>
      </rPr>
      <t>7 days of receipt of the Request</t>
    </r>
    <r>
      <rPr>
        <sz val="11"/>
        <color theme="1"/>
        <rFont val="Calibri"/>
        <family val="2"/>
        <scheme val="minor"/>
      </rPr>
      <t>.  (Do not include any standard authorizations that had a Request for an extended deadline for determination.)</t>
    </r>
  </si>
  <si>
    <r>
      <t xml:space="preserve">Enter the # of regular standard service authorization where the MCO did not make a determination this reporting period, and </t>
    </r>
    <r>
      <rPr>
        <sz val="11"/>
        <color rgb="FFFF0000"/>
        <rFont val="Calibri"/>
        <family val="2"/>
        <scheme val="minor"/>
      </rPr>
      <t>the 7 calendar days</t>
    </r>
    <r>
      <rPr>
        <sz val="11"/>
        <color theme="1"/>
        <rFont val="Calibri"/>
        <family val="2"/>
        <scheme val="minor"/>
      </rPr>
      <t xml:space="preserve"> </t>
    </r>
    <r>
      <rPr>
        <sz val="11"/>
        <color rgb="FFFF0000"/>
        <rFont val="Calibri"/>
        <family val="2"/>
        <scheme val="minor"/>
      </rPr>
      <t xml:space="preserve">contract </t>
    </r>
    <r>
      <rPr>
        <sz val="11"/>
        <color theme="1"/>
        <rFont val="Calibri"/>
        <family val="2"/>
        <scheme val="minor"/>
      </rPr>
      <t>timeline for determination  has not expired, i.e. they are still pending at the end of the reporting period.(Do not include any standard authorizations that had a request for an extended deadline for determination.)</t>
    </r>
  </si>
  <si>
    <r>
      <t xml:space="preserve">The % of total  standard service authorization not extended that were complete within 7 calendar days of the </t>
    </r>
    <r>
      <rPr>
        <b/>
        <u/>
        <sz val="11"/>
        <color theme="1"/>
        <rFont val="Calibri"/>
        <family val="2"/>
        <scheme val="minor"/>
      </rPr>
      <t>receipt of the request for authorization</t>
    </r>
    <r>
      <rPr>
        <sz val="11"/>
        <color theme="1"/>
        <rFont val="Calibri"/>
        <family val="2"/>
        <scheme val="minor"/>
      </rPr>
      <t>.</t>
    </r>
  </si>
  <si>
    <r>
      <t xml:space="preserve">The % of total  standard service authorization with extended timeframes that are completed within the timeframe specified in the extension not to exceed up to an additional 14 calendar days </t>
    </r>
    <r>
      <rPr>
        <b/>
        <u/>
        <sz val="11"/>
        <color theme="1"/>
        <rFont val="Calibri"/>
        <family val="2"/>
        <scheme val="minor"/>
      </rPr>
      <t>from receipt of the request for authorization</t>
    </r>
    <r>
      <rPr>
        <sz val="11"/>
        <color theme="1"/>
        <rFont val="Calibri"/>
        <family val="2"/>
        <scheme val="minor"/>
      </rPr>
      <t>.</t>
    </r>
  </si>
  <si>
    <r>
      <t xml:space="preserve">Enter the # of regular standard service authorization where the MCO did not make a determination within contract standards </t>
    </r>
    <r>
      <rPr>
        <u/>
        <sz val="11"/>
        <color rgb="FFFF0000"/>
        <rFont val="Calibri"/>
        <family val="2"/>
        <scheme val="minor"/>
      </rPr>
      <t>7 calendar days of receipt of the Request</t>
    </r>
    <r>
      <rPr>
        <sz val="11"/>
        <color theme="1"/>
        <rFont val="Calibri"/>
        <family val="2"/>
        <scheme val="minor"/>
      </rPr>
      <t>.  (Do not include any standard authorizations that had a Request for an extended deadline for determination.)</t>
    </r>
  </si>
  <si>
    <t xml:space="preserve">Enter the # of standard service authorization determinations that had deadlines for determination extended in accordance with RS 42 §438.210  (d) that were completed within the timeframe of the extension, not to exceed a total of 14 days from the date of receipt of the original Request for authorization.  </t>
  </si>
  <si>
    <t>The deadline for determination of an "extended" authorization is specific to the individual request for extension, but cannot exceed 14 days from the original request for authorization for standard authorizations and cannot exceed 7 days (72 hours + 7 days) for expedited requests. "Not extended" refers to authorization request that were not extended and must be determined within original timeframes (7 days for Standard, 72 hours for Expedited)</t>
  </si>
  <si>
    <t>Enter the # of regular standard service authorization where the MCO did not make a determination within  7 days of receipt of the request for authorization .  (Do not include any standard authorizations with a formal extended deadline for determination.)</t>
  </si>
  <si>
    <r>
      <t xml:space="preserve">Enter the # of standard service authorization determinations that had </t>
    </r>
    <r>
      <rPr>
        <b/>
        <sz val="11"/>
        <color theme="1"/>
        <rFont val="Calibri"/>
        <family val="2"/>
        <scheme val="minor"/>
      </rPr>
      <t>deadlines for determination extended</t>
    </r>
    <r>
      <rPr>
        <sz val="11"/>
        <color theme="1"/>
        <rFont val="Calibri"/>
        <family val="2"/>
        <scheme val="minor"/>
      </rPr>
      <t xml:space="preserve"> in accordance with RS 42 §438.210  (d) that were </t>
    </r>
    <r>
      <rPr>
        <b/>
        <sz val="11"/>
        <color theme="1"/>
        <rFont val="Calibri"/>
        <family val="2"/>
        <scheme val="minor"/>
      </rPr>
      <t>completed within the timeframe of the extension</t>
    </r>
    <r>
      <rPr>
        <sz val="11"/>
        <color theme="1"/>
        <rFont val="Calibri"/>
        <family val="2"/>
        <scheme val="minor"/>
      </rPr>
      <t>, not to exceed a total of 14 days (25 days for DME) from the date of receipt of the original request for authorization.  (It should include any standard authorization that were also included in the count of completed within 2 days if they were extended)</t>
    </r>
  </si>
  <si>
    <r>
      <t xml:space="preserve">The % of total  expedited service authorization with extended timeframes that are completed within the timeframe specified in the extension not to exceed 7 days </t>
    </r>
    <r>
      <rPr>
        <b/>
        <u/>
        <sz val="11"/>
        <color theme="1"/>
        <rFont val="Calibri"/>
        <family val="2"/>
        <scheme val="minor"/>
      </rPr>
      <t>from receipt of the request for authorization</t>
    </r>
    <r>
      <rPr>
        <sz val="11"/>
        <color theme="1"/>
        <rFont val="Calibri"/>
        <family val="2"/>
        <scheme val="minor"/>
      </rPr>
      <t>.</t>
    </r>
  </si>
  <si>
    <r>
      <t>Amendment 12 contract update to 2.12.6.1.3</t>
    </r>
    <r>
      <rPr>
        <b/>
        <sz val="7"/>
        <color rgb="FF000000"/>
        <rFont val="Times New Roman"/>
        <family val="1"/>
      </rPr>
      <t xml:space="preserve"> </t>
    </r>
    <r>
      <rPr>
        <sz val="11"/>
        <color theme="1"/>
        <rFont val="Calibri"/>
        <family val="2"/>
        <scheme val="minor"/>
      </rPr>
      <t>All standard Service Authorization determinations shall be made no later than  seven (7) Calendar Days following receipt of the request for service.</t>
    </r>
  </si>
  <si>
    <r>
      <t>On this tab, embed</t>
    </r>
    <r>
      <rPr>
        <b/>
        <vertAlign val="superscript"/>
        <sz val="11"/>
        <color rgb="FFFF0000"/>
        <rFont val="Calibri"/>
        <family val="2"/>
        <scheme val="minor"/>
      </rPr>
      <t xml:space="preserve">1 </t>
    </r>
    <r>
      <rPr>
        <b/>
        <sz val="11"/>
        <color rgb="FFFF0000"/>
        <rFont val="Calibri"/>
        <family val="2"/>
        <scheme val="minor"/>
      </rPr>
      <t>a copy of the signed attestation and any other related files. Use the provided space to include any notes</t>
    </r>
    <r>
      <rPr>
        <b/>
        <vertAlign val="superscript"/>
        <sz val="11"/>
        <color rgb="FFFF0000"/>
        <rFont val="Calibri"/>
        <family val="2"/>
        <scheme val="minor"/>
      </rPr>
      <t xml:space="preserve">2 </t>
    </r>
    <r>
      <rPr>
        <b/>
        <sz val="11"/>
        <color rgb="FFFF0000"/>
        <rFont val="Calibri"/>
        <family val="2"/>
        <scheme val="minor"/>
      </rPr>
      <t>regarding this submission.  NOTE:  If any measures fall below contract standard include details and corrective action plan here.</t>
    </r>
  </si>
  <si>
    <r>
      <t xml:space="preserve">Completed within 
7 Calendar Days of 
</t>
    </r>
    <r>
      <rPr>
        <b/>
        <sz val="11"/>
        <color theme="1"/>
        <rFont val="Calibri"/>
        <family val="2"/>
        <scheme val="minor"/>
      </rPr>
      <t>Date of Request</t>
    </r>
    <r>
      <rPr>
        <vertAlign val="superscript"/>
        <sz val="11"/>
        <color theme="1"/>
        <rFont val="Calibri"/>
        <family val="2"/>
        <scheme val="minor"/>
      </rPr>
      <t>2</t>
    </r>
  </si>
  <si>
    <r>
      <rPr>
        <vertAlign val="superscript"/>
        <sz val="11"/>
        <color theme="1"/>
        <rFont val="Calibri"/>
        <family val="2"/>
        <scheme val="minor"/>
      </rPr>
      <t>3</t>
    </r>
    <r>
      <rPr>
        <sz val="11"/>
        <color theme="1"/>
        <rFont val="Calibri"/>
        <family val="2"/>
        <scheme val="minor"/>
      </rPr>
      <t>All Standard Service Authorization requests extended in accordance with 2.12.6.1.3 must be completed by the extension deadline, not to exceed a total of 14 days from the date of request</t>
    </r>
  </si>
  <si>
    <r>
      <rPr>
        <vertAlign val="superscript"/>
        <sz val="11"/>
        <color theme="1"/>
        <rFont val="Calibri"/>
        <family val="2"/>
        <scheme val="minor"/>
      </rPr>
      <t>1</t>
    </r>
    <r>
      <rPr>
        <sz val="11"/>
        <color theme="1"/>
        <rFont val="Calibri"/>
        <family val="2"/>
        <scheme val="minor"/>
      </rPr>
      <t>If extended in accordance with 2.12.6.2, must be completed within extension deadline, but no more than 14 calendar days after receipt of the request for service.</t>
    </r>
  </si>
  <si>
    <r>
      <rPr>
        <b/>
        <sz val="11"/>
        <color theme="1"/>
        <rFont val="Calibri"/>
        <family val="2"/>
        <scheme val="minor"/>
      </rPr>
      <t xml:space="preserve">Amendment 12 contract update to 2.12.6.3 2.12.6.2.2 </t>
    </r>
    <r>
      <rPr>
        <sz val="11"/>
        <color theme="1"/>
        <rFont val="Calibri"/>
        <family val="2"/>
        <scheme val="minor"/>
      </rPr>
      <t xml:space="preserve">The Contractor may extend the seventy-two (72) hour time period by up to fourteen (14) Calendar Days if the Enrollee requests the extension or if the Contractor justifies to LDH a need for additional </t>
    </r>
  </si>
  <si>
    <t xml:space="preserve">If reporting any authorizations as "other" you must specify the types of service included in each "other" category in the submission notes or attached listing for each category:
29 - Other Medical/Physical 
59 - Other Medical/Physical Inpatient  </t>
  </si>
  <si>
    <r>
      <t xml:space="preserve">Enter the # of standard service authorization determinations that had deadlines for determination extended in accordance with RS 42 §438.210  (d) that were completed within the timeframe of the extension, not to exceed a total of </t>
    </r>
    <r>
      <rPr>
        <sz val="11"/>
        <color rgb="FFFF0000"/>
        <rFont val="Calibri"/>
        <family val="2"/>
        <scheme val="minor"/>
      </rPr>
      <t xml:space="preserve">14 days from the date of receipt </t>
    </r>
    <r>
      <rPr>
        <sz val="11"/>
        <color theme="1"/>
        <rFont val="Calibri"/>
        <family val="2"/>
        <scheme val="minor"/>
      </rPr>
      <t xml:space="preserve">of the original Request for authorization.  </t>
    </r>
  </si>
  <si>
    <t xml:space="preserve"> </t>
  </si>
  <si>
    <t>2.12.6.2.2 Expedited Extended - within extension deadline (up to 14 calendar days)</t>
  </si>
  <si>
    <t>Purpose: 188 Service Authorization Report is to provide for the collection of  data necessary to: 
   -monitor compliance with federal, state and contract requirements for timeliness of MCO service authorization decisions;  
   -provide for accurate, consistent and comparable data across health plans and over time; 
   -provide for corrective action as needed; and 
   -report performance  to the legislature in the annual Transparency Report and the quarterly Healthy Louisiana Claims report as amended by Act 233 of the 2023 regular legislative session.</t>
  </si>
  <si>
    <t>All services authorizations for Physical Health services should be captured and reported on this 188 report with the following exceptions:  any services that fall under Specialized Behavioral Health (reported on 188BH), Pharmacy (055) and service authorizations for Chisholm members which are covered separately under Chisholm reporting.  Please note that ABA is included on this 188 report, not the 188BH report.  All other services should be cross-walked to one of the authorization/service types or levels of care provided.  If you require authorizations, it should be captured and reported either on this 188 or other reports as indicated.</t>
  </si>
  <si>
    <t xml:space="preserve"> 6/8/2026</t>
  </si>
  <si>
    <t xml:space="preserve"> Title 42 §438.210 &amp; §438.404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</si>
</sst>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43" formatCode="_(* #,##0.00_);_(* \(#,##0.00\);_(* &quot;-&quot;??_);_(@_)"/>
    <numFmt numFmtId="164" formatCode="0.0%"/>
    <numFmt numFmtId="165" formatCode="_(* #,##0_);_(* \(#,##0\);_(* &quot;-&quot;??_);_(@_)"/>
    <numFmt numFmtId="166" formatCode="00"/>
    <numFmt numFmtId="167" formatCode="[$-409]d\-mmm\-yy;@"/>
  </numFmts>
  <fonts count="37"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8"/>
      <color theme="1"/>
      <name val="Calibri"/>
      <family val="2"/>
      <scheme val="minor"/>
    </font>
    <font>
      <b/>
      <u/>
      <sz val="22"/>
      <color indexed="8"/>
      <name val="Calibri"/>
      <family val="2"/>
    </font>
    <font>
      <sz val="11"/>
      <name val="Calibri"/>
      <family val="2"/>
    </font>
    <font>
      <sz val="11"/>
      <color rgb="FFFF0000"/>
      <name val="Calibri"/>
      <family val="2"/>
      <scheme val="minor"/>
    </font>
    <font>
      <b/>
      <u/>
      <sz val="11"/>
      <color theme="1"/>
      <name val="Calibri"/>
      <family val="2"/>
      <scheme val="minor"/>
    </font>
    <font>
      <b/>
      <sz val="11"/>
      <color theme="0"/>
      <name val="Calibri"/>
      <family val="2"/>
      <scheme val="minor"/>
    </font>
    <font>
      <b/>
      <sz val="14"/>
      <color theme="1"/>
      <name val="Calibri"/>
      <family val="2"/>
      <scheme val="minor"/>
    </font>
    <font>
      <b/>
      <sz val="16"/>
      <color theme="1"/>
      <name val="Calibri"/>
      <family val="2"/>
      <scheme val="minor"/>
    </font>
    <font>
      <b/>
      <u/>
      <sz val="14"/>
      <color theme="1"/>
      <name val="Calibri"/>
      <family val="2"/>
      <scheme val="minor"/>
    </font>
    <font>
      <sz val="14"/>
      <color rgb="FFFF0000"/>
      <name val="Calibri"/>
      <family val="2"/>
      <scheme val="minor"/>
    </font>
    <font>
      <sz val="14"/>
      <color theme="1"/>
      <name val="Calibri"/>
      <family val="2"/>
      <scheme val="minor"/>
    </font>
    <font>
      <b/>
      <sz val="11"/>
      <color rgb="FFFF0000"/>
      <name val="Calibri"/>
      <family val="2"/>
      <scheme val="minor"/>
    </font>
    <font>
      <b/>
      <sz val="11"/>
      <name val="Calibri"/>
      <family val="2"/>
      <scheme val="minor"/>
    </font>
    <font>
      <b/>
      <sz val="14"/>
      <color rgb="FFFF0000"/>
      <name val="Calibri"/>
      <family val="2"/>
      <scheme val="minor"/>
    </font>
    <font>
      <b/>
      <sz val="12"/>
      <color theme="1"/>
      <name val="Calibri"/>
      <family val="2"/>
      <scheme val="minor"/>
    </font>
    <font>
      <b/>
      <vertAlign val="superscript"/>
      <sz val="11"/>
      <color theme="1"/>
      <name val="Calibri"/>
      <family val="2"/>
      <scheme val="minor"/>
    </font>
    <font>
      <vertAlign val="superscript"/>
      <sz val="11"/>
      <color theme="1"/>
      <name val="Calibri"/>
      <family val="2"/>
      <scheme val="minor"/>
    </font>
    <font>
      <u/>
      <sz val="11"/>
      <color theme="10"/>
      <name val="Calibri"/>
      <family val="2"/>
      <scheme val="minor"/>
    </font>
    <font>
      <b/>
      <u/>
      <sz val="14"/>
      <color rgb="FFFF0000"/>
      <name val="Calibri"/>
      <family val="2"/>
      <scheme val="minor"/>
    </font>
    <font>
      <u/>
      <sz val="11"/>
      <color theme="1"/>
      <name val="Calibri"/>
      <family val="2"/>
      <scheme val="minor"/>
    </font>
    <font>
      <sz val="9"/>
      <color indexed="81"/>
      <name val="Tahoma"/>
      <family val="2"/>
    </font>
    <font>
      <b/>
      <sz val="9"/>
      <color indexed="81"/>
      <name val="Tahoma"/>
      <family val="2"/>
    </font>
    <font>
      <b/>
      <sz val="11"/>
      <color theme="5"/>
      <name val="Calibri"/>
      <family val="2"/>
      <scheme val="minor"/>
    </font>
    <font>
      <sz val="11"/>
      <color theme="0"/>
      <name val="Calibri"/>
      <family val="2"/>
      <scheme val="minor"/>
    </font>
    <font>
      <u/>
      <sz val="11"/>
      <color rgb="FFFF0000"/>
      <name val="Calibri"/>
      <family val="2"/>
      <scheme val="minor"/>
    </font>
    <font>
      <i/>
      <sz val="11"/>
      <color theme="1"/>
      <name val="Calibri"/>
      <family val="2"/>
      <scheme val="minor"/>
    </font>
    <font>
      <b/>
      <u/>
      <sz val="11"/>
      <name val="Calibri"/>
      <family val="2"/>
      <scheme val="minor"/>
    </font>
    <font>
      <b/>
      <vertAlign val="superscript"/>
      <sz val="11"/>
      <color rgb="FFFF0000"/>
      <name val="Calibri"/>
      <family val="2"/>
      <scheme val="minor"/>
    </font>
    <font>
      <strike/>
      <sz val="11"/>
      <color theme="1"/>
      <name val="Calibri"/>
      <family val="2"/>
      <scheme val="minor"/>
    </font>
    <font>
      <sz val="8"/>
      <color theme="1"/>
      <name val="Calibri"/>
      <family val="2"/>
      <scheme val="minor"/>
    </font>
    <font>
      <b/>
      <u/>
      <sz val="11"/>
      <color rgb="FFFF0000"/>
      <name val="Calibri"/>
      <family val="2"/>
      <scheme val="minor"/>
    </font>
    <font>
      <b/>
      <sz val="11"/>
      <color rgb="FF000000"/>
      <name val="Calibri"/>
      <family val="2"/>
      <scheme val="minor"/>
    </font>
    <font>
      <b/>
      <sz val="7"/>
      <color rgb="FF000000"/>
      <name val="Times New Roman"/>
      <family val="1"/>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5"/>
        <bgColor indexed="64"/>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ED3213"/>
        <bgColor indexed="64"/>
      </patternFill>
    </fill>
    <fill>
      <patternFill patternType="solid">
        <fgColor rgb="FFFFC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theme="2" tint="-0.24994659260841701"/>
      </bottom>
      <diagonal/>
    </border>
    <border>
      <left/>
      <right/>
      <top/>
      <bottom style="thin">
        <color theme="2" tint="-0.24994659260841701"/>
      </bottom>
      <diagonal/>
    </border>
    <border>
      <left/>
      <right style="medium">
        <color indexed="64"/>
      </right>
      <top/>
      <bottom style="thin">
        <color theme="2" tint="-0.24994659260841701"/>
      </bottom>
      <diagonal/>
    </border>
    <border>
      <left/>
      <right style="thin">
        <color indexed="64"/>
      </right>
      <top/>
      <bottom style="medium">
        <color indexed="64"/>
      </bottom>
      <diagonal/>
    </border>
    <border>
      <left/>
      <right/>
      <top style="thin">
        <color indexed="64"/>
      </top>
      <bottom style="medium">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cellStyleXfs>
  <cellXfs count="724">
    <xf numFmtId="0" fontId="0" fillId="0" borderId="0" xfId="0"/>
    <xf numFmtId="0" fontId="0" fillId="0" borderId="0" xfId="0"/>
    <xf numFmtId="0" fontId="10"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xf numFmtId="0" fontId="18" fillId="7" borderId="1" xfId="0" applyFont="1" applyFill="1" applyBorder="1" applyAlignment="1">
      <alignment horizontal="center"/>
    </xf>
    <xf numFmtId="0" fontId="18" fillId="7" borderId="1" xfId="0" applyFont="1" applyFill="1" applyBorder="1"/>
    <xf numFmtId="0" fontId="0" fillId="0" borderId="1" xfId="0" applyBorder="1"/>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5" borderId="1" xfId="0" applyFill="1" applyBorder="1" applyAlignment="1">
      <alignment horizontal="center" vertical="center"/>
    </xf>
    <xf numFmtId="0" fontId="0" fillId="5"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2" fillId="5" borderId="1" xfId="0"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vertical="top" wrapText="1"/>
    </xf>
    <xf numFmtId="0" fontId="0" fillId="3" borderId="1" xfId="0" applyFill="1" applyBorder="1" applyAlignment="1">
      <alignment horizontal="center" vertical="center"/>
    </xf>
    <xf numFmtId="0" fontId="0" fillId="5" borderId="1" xfId="0" applyFill="1" applyBorder="1" applyAlignment="1">
      <alignment vertical="top" wrapText="1"/>
    </xf>
    <xf numFmtId="0" fontId="0" fillId="8" borderId="1" xfId="0" applyFill="1" applyBorder="1" applyAlignment="1">
      <alignment horizontal="center" vertical="center"/>
    </xf>
    <xf numFmtId="0" fontId="0" fillId="8" borderId="1" xfId="0" applyFill="1" applyBorder="1" applyAlignment="1">
      <alignment horizontal="left" vertical="center" wrapText="1"/>
    </xf>
    <xf numFmtId="0" fontId="0" fillId="0" borderId="32" xfId="0" applyFill="1" applyBorder="1" applyAlignment="1">
      <alignment horizontal="center" vertical="center" wrapText="1"/>
    </xf>
    <xf numFmtId="0" fontId="0" fillId="0" borderId="1" xfId="0" applyBorder="1" applyAlignment="1">
      <alignment vertical="center" wrapText="1"/>
    </xf>
    <xf numFmtId="0" fontId="1" fillId="0" borderId="45" xfId="0" applyFont="1" applyBorder="1" applyAlignment="1">
      <alignment horizontal="center" vertical="top" wrapText="1"/>
    </xf>
    <xf numFmtId="0" fontId="0" fillId="5" borderId="2" xfId="0" applyFill="1" applyBorder="1" applyAlignment="1">
      <alignment horizontal="center" vertical="center"/>
    </xf>
    <xf numFmtId="0" fontId="0" fillId="5" borderId="3" xfId="0" applyFill="1" applyBorder="1" applyAlignment="1">
      <alignment horizontal="left" vertical="center" wrapText="1"/>
    </xf>
    <xf numFmtId="0" fontId="2" fillId="5" borderId="3"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3" xfId="0" applyFill="1" applyBorder="1" applyAlignment="1">
      <alignment horizontal="left" vertical="center" wrapText="1"/>
    </xf>
    <xf numFmtId="0" fontId="0" fillId="8" borderId="4" xfId="0" applyFill="1" applyBorder="1" applyAlignment="1">
      <alignment horizontal="center" vertical="center"/>
    </xf>
    <xf numFmtId="0" fontId="0" fillId="8" borderId="6" xfId="0" applyFill="1" applyBorder="1" applyAlignment="1">
      <alignment horizontal="left" vertical="center" wrapText="1"/>
    </xf>
    <xf numFmtId="0" fontId="0" fillId="0" borderId="2" xfId="0" applyFill="1" applyBorder="1" applyAlignment="1">
      <alignment horizontal="center" vertical="center"/>
    </xf>
    <xf numFmtId="0" fontId="0" fillId="0" borderId="1" xfId="0" applyFont="1" applyBorder="1" applyAlignment="1">
      <alignment vertical="center" wrapText="1"/>
    </xf>
    <xf numFmtId="0" fontId="8" fillId="0" borderId="0" xfId="0" applyFont="1" applyAlignment="1">
      <alignment vertical="top"/>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4" fillId="0" borderId="0" xfId="0" applyFont="1" applyAlignment="1">
      <alignment horizontal="center" vertical="center"/>
    </xf>
    <xf numFmtId="0" fontId="16" fillId="0" borderId="1" xfId="0" applyFont="1" applyFill="1" applyBorder="1" applyAlignment="1">
      <alignment horizontal="center" vertical="center"/>
    </xf>
    <xf numFmtId="0" fontId="1" fillId="0" borderId="44" xfId="0" applyFont="1" applyBorder="1" applyAlignment="1">
      <alignment horizontal="center"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7" xfId="0" applyBorder="1" applyAlignment="1" applyProtection="1">
      <alignment wrapText="1"/>
      <protection locked="0"/>
    </xf>
    <xf numFmtId="0" fontId="0" fillId="0" borderId="20"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32" xfId="0" applyBorder="1" applyAlignment="1" applyProtection="1">
      <alignment wrapText="1"/>
      <protection locked="0"/>
    </xf>
    <xf numFmtId="0" fontId="0" fillId="0" borderId="8" xfId="0" applyBorder="1" applyAlignment="1" applyProtection="1">
      <alignment wrapText="1"/>
      <protection locked="0"/>
    </xf>
    <xf numFmtId="0" fontId="0" fillId="0" borderId="19" xfId="0" applyBorder="1" applyAlignment="1" applyProtection="1">
      <alignment wrapText="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33" xfId="0" applyBorder="1" applyAlignment="1" applyProtection="1">
      <alignment wrapText="1"/>
      <protection locked="0"/>
    </xf>
    <xf numFmtId="0" fontId="0" fillId="0" borderId="35" xfId="0" applyBorder="1" applyAlignment="1" applyProtection="1">
      <alignment wrapText="1"/>
      <protection locked="0"/>
    </xf>
    <xf numFmtId="0" fontId="0" fillId="0" borderId="36" xfId="0" applyBorder="1" applyAlignment="1" applyProtection="1">
      <alignment wrapText="1"/>
      <protection locked="0"/>
    </xf>
    <xf numFmtId="0" fontId="0" fillId="0" borderId="11" xfId="0" applyBorder="1" applyAlignment="1" applyProtection="1">
      <alignment wrapText="1"/>
      <protection locked="0"/>
    </xf>
    <xf numFmtId="0" fontId="0" fillId="0" borderId="37" xfId="0" applyBorder="1" applyAlignment="1" applyProtection="1">
      <alignment wrapText="1"/>
      <protection locked="0"/>
    </xf>
    <xf numFmtId="1" fontId="0" fillId="0" borderId="2" xfId="2" applyNumberFormat="1" applyFont="1" applyFill="1" applyBorder="1" applyAlignment="1" applyProtection="1">
      <alignment wrapText="1"/>
      <protection locked="0"/>
    </xf>
    <xf numFmtId="1" fontId="0" fillId="0" borderId="1" xfId="2" applyNumberFormat="1" applyFont="1" applyFill="1" applyBorder="1" applyAlignment="1" applyProtection="1">
      <alignment wrapText="1"/>
      <protection locked="0"/>
    </xf>
    <xf numFmtId="0" fontId="0" fillId="0" borderId="20" xfId="0" applyFill="1" applyBorder="1" applyAlignment="1" applyProtection="1">
      <alignment wrapText="1"/>
      <protection locked="0"/>
    </xf>
    <xf numFmtId="0" fontId="0" fillId="0" borderId="19" xfId="0" applyFill="1" applyBorder="1" applyAlignment="1" applyProtection="1">
      <alignment wrapText="1"/>
      <protection locked="0"/>
    </xf>
    <xf numFmtId="1" fontId="0" fillId="0" borderId="7" xfId="2" applyNumberFormat="1" applyFont="1" applyFill="1" applyBorder="1" applyAlignment="1" applyProtection="1">
      <alignment wrapText="1"/>
      <protection locked="0"/>
    </xf>
    <xf numFmtId="1" fontId="0" fillId="0" borderId="20" xfId="0" applyNumberFormat="1" applyFill="1" applyBorder="1" applyAlignment="1" applyProtection="1">
      <alignment wrapText="1"/>
      <protection locked="0"/>
    </xf>
    <xf numFmtId="1" fontId="0" fillId="0" borderId="20" xfId="2" applyNumberFormat="1" applyFont="1" applyFill="1" applyBorder="1" applyAlignment="1" applyProtection="1">
      <alignment wrapText="1"/>
      <protection locked="0"/>
    </xf>
    <xf numFmtId="1" fontId="0" fillId="0" borderId="3" xfId="2" applyNumberFormat="1" applyFont="1" applyFill="1" applyBorder="1" applyAlignment="1" applyProtection="1">
      <alignment wrapText="1"/>
      <protection locked="0"/>
    </xf>
    <xf numFmtId="1" fontId="0" fillId="0" borderId="8" xfId="2" applyNumberFormat="1" applyFont="1" applyFill="1" applyBorder="1" applyAlignment="1" applyProtection="1">
      <alignment wrapText="1"/>
      <protection locked="0"/>
    </xf>
    <xf numFmtId="0" fontId="0" fillId="0" borderId="55" xfId="0" applyFill="1" applyBorder="1" applyProtection="1">
      <protection locked="0"/>
    </xf>
    <xf numFmtId="0" fontId="0" fillId="0" borderId="57" xfId="0" applyFill="1" applyBorder="1" applyProtection="1">
      <protection locked="0"/>
    </xf>
    <xf numFmtId="0" fontId="0" fillId="0" borderId="59" xfId="0" applyFill="1" applyBorder="1" applyProtection="1">
      <protection locked="0"/>
    </xf>
    <xf numFmtId="0" fontId="0" fillId="0" borderId="43" xfId="0" applyBorder="1" applyProtection="1">
      <protection locked="0"/>
    </xf>
    <xf numFmtId="0" fontId="0" fillId="0" borderId="63" xfId="0" applyBorder="1" applyProtection="1">
      <protection locked="0"/>
    </xf>
    <xf numFmtId="0" fontId="0" fillId="0" borderId="12" xfId="0" applyBorder="1" applyProtection="1">
      <protection locked="0"/>
    </xf>
    <xf numFmtId="0" fontId="0" fillId="5" borderId="1" xfId="0" applyFill="1" applyBorder="1" applyAlignment="1">
      <alignment horizontal="left" vertical="top" wrapText="1"/>
    </xf>
    <xf numFmtId="1" fontId="0" fillId="3" borderId="7" xfId="2" applyNumberFormat="1" applyFont="1" applyFill="1" applyBorder="1" applyAlignment="1" applyProtection="1">
      <alignment horizontal="right" wrapText="1"/>
      <protection locked="0"/>
    </xf>
    <xf numFmtId="1" fontId="0" fillId="3" borderId="20" xfId="0" applyNumberFormat="1" applyFill="1" applyBorder="1" applyAlignment="1" applyProtection="1">
      <alignment horizontal="right" wrapText="1"/>
      <protection locked="0"/>
    </xf>
    <xf numFmtId="1" fontId="0" fillId="3" borderId="2" xfId="2" applyNumberFormat="1" applyFont="1" applyFill="1" applyBorder="1" applyAlignment="1" applyProtection="1">
      <alignment horizontal="right" wrapText="1"/>
      <protection locked="0"/>
    </xf>
    <xf numFmtId="1" fontId="0" fillId="3" borderId="1" xfId="2" applyNumberFormat="1" applyFont="1" applyFill="1" applyBorder="1" applyAlignment="1" applyProtection="1">
      <alignment horizontal="right" wrapText="1"/>
      <protection locked="0"/>
    </xf>
    <xf numFmtId="1" fontId="0" fillId="3" borderId="3" xfId="2" applyNumberFormat="1" applyFont="1" applyFill="1" applyBorder="1" applyAlignment="1" applyProtection="1">
      <alignment horizontal="right" wrapText="1"/>
      <protection locked="0"/>
    </xf>
    <xf numFmtId="1" fontId="0" fillId="3" borderId="20" xfId="2" applyNumberFormat="1" applyFont="1" applyFill="1" applyBorder="1" applyAlignment="1" applyProtection="1">
      <alignment horizontal="right" wrapText="1"/>
      <protection locked="0"/>
    </xf>
    <xf numFmtId="1" fontId="0" fillId="3" borderId="8" xfId="2" applyNumberFormat="1" applyFont="1" applyFill="1" applyBorder="1" applyAlignment="1" applyProtection="1">
      <alignment horizontal="right" wrapText="1"/>
      <protection locked="0"/>
    </xf>
    <xf numFmtId="1" fontId="0" fillId="3" borderId="19" xfId="0" applyNumberFormat="1" applyFill="1" applyBorder="1" applyAlignment="1" applyProtection="1">
      <alignment horizontal="right" wrapText="1"/>
      <protection locked="0"/>
    </xf>
    <xf numFmtId="1" fontId="0" fillId="3" borderId="4" xfId="2" applyNumberFormat="1" applyFont="1" applyFill="1" applyBorder="1" applyAlignment="1" applyProtection="1">
      <alignment horizontal="right" wrapText="1"/>
      <protection locked="0"/>
    </xf>
    <xf numFmtId="1" fontId="0" fillId="3" borderId="5" xfId="2" applyNumberFormat="1" applyFont="1" applyFill="1" applyBorder="1" applyAlignment="1" applyProtection="1">
      <alignment horizontal="right" wrapText="1"/>
      <protection locked="0"/>
    </xf>
    <xf numFmtId="1" fontId="0" fillId="3" borderId="6" xfId="2" applyNumberFormat="1" applyFont="1" applyFill="1" applyBorder="1" applyAlignment="1" applyProtection="1">
      <alignment horizontal="right" wrapText="1"/>
      <protection locked="0"/>
    </xf>
    <xf numFmtId="1" fontId="0" fillId="3" borderId="19" xfId="2" applyNumberFormat="1" applyFont="1" applyFill="1" applyBorder="1" applyAlignment="1" applyProtection="1">
      <alignment horizontal="right" wrapText="1"/>
      <protection locked="0"/>
    </xf>
    <xf numFmtId="1" fontId="0" fillId="0" borderId="42" xfId="2" applyNumberFormat="1" applyFont="1" applyFill="1" applyBorder="1" applyAlignment="1" applyProtection="1">
      <alignment wrapText="1"/>
      <protection locked="0"/>
    </xf>
    <xf numFmtId="0" fontId="0" fillId="0" borderId="0" xfId="0"/>
    <xf numFmtId="1" fontId="0" fillId="3" borderId="42" xfId="2" applyNumberFormat="1" applyFont="1" applyFill="1" applyBorder="1" applyAlignment="1" applyProtection="1">
      <alignment horizontal="right" wrapText="1"/>
      <protection locked="0"/>
    </xf>
    <xf numFmtId="1" fontId="0" fillId="3" borderId="65" xfId="0" applyNumberFormat="1" applyFill="1" applyBorder="1" applyAlignment="1" applyProtection="1">
      <alignment horizontal="right" wrapText="1"/>
      <protection locked="0"/>
    </xf>
    <xf numFmtId="1" fontId="0" fillId="3" borderId="41" xfId="2" applyNumberFormat="1" applyFont="1" applyFill="1" applyBorder="1" applyAlignment="1" applyProtection="1">
      <alignment horizontal="right" wrapText="1"/>
      <protection locked="0"/>
    </xf>
    <xf numFmtId="1" fontId="0" fillId="3" borderId="43" xfId="2" applyNumberFormat="1" applyFont="1" applyFill="1" applyBorder="1" applyAlignment="1" applyProtection="1">
      <alignment horizontal="right" wrapText="1"/>
      <protection locked="0"/>
    </xf>
    <xf numFmtId="1" fontId="0" fillId="3" borderId="40" xfId="2" applyNumberFormat="1" applyFont="1" applyFill="1" applyBorder="1" applyAlignment="1" applyProtection="1">
      <alignment horizontal="right" wrapText="1"/>
      <protection locked="0"/>
    </xf>
    <xf numFmtId="1" fontId="0" fillId="3" borderId="65" xfId="2" applyNumberFormat="1" applyFont="1" applyFill="1" applyBorder="1" applyAlignment="1" applyProtection="1">
      <alignment horizontal="right" wrapText="1"/>
      <protection locked="0"/>
    </xf>
    <xf numFmtId="0" fontId="0" fillId="0" borderId="7"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32" xfId="0" applyFill="1" applyBorder="1" applyAlignment="1" applyProtection="1">
      <alignment wrapText="1"/>
      <protection locked="0"/>
    </xf>
    <xf numFmtId="0" fontId="0" fillId="0" borderId="8"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3"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20" xfId="0" applyFill="1" applyBorder="1" applyAlignment="1" applyProtection="1">
      <alignment wrapText="1"/>
      <protection locked="0"/>
    </xf>
    <xf numFmtId="0" fontId="0" fillId="3" borderId="2" xfId="0" applyFill="1" applyBorder="1" applyAlignment="1" applyProtection="1">
      <alignment wrapText="1"/>
      <protection locked="0"/>
    </xf>
    <xf numFmtId="0" fontId="0" fillId="3" borderId="32" xfId="0" applyFill="1" applyBorder="1" applyAlignment="1" applyProtection="1">
      <alignment wrapText="1"/>
      <protection locked="0"/>
    </xf>
    <xf numFmtId="0" fontId="0" fillId="0" borderId="66" xfId="0" applyBorder="1" applyAlignment="1" applyProtection="1">
      <alignment wrapText="1"/>
      <protection locked="0"/>
    </xf>
    <xf numFmtId="0" fontId="0" fillId="0" borderId="34" xfId="0" applyBorder="1" applyAlignment="1" applyProtection="1">
      <alignment wrapText="1"/>
      <protection locked="0"/>
    </xf>
    <xf numFmtId="0" fontId="0" fillId="3" borderId="3" xfId="0" applyFill="1" applyBorder="1" applyAlignment="1" applyProtection="1">
      <alignment wrapText="1"/>
      <protection locked="0"/>
    </xf>
    <xf numFmtId="0" fontId="0" fillId="0" borderId="61" xfId="0" applyBorder="1" applyAlignment="1" applyProtection="1">
      <alignment wrapText="1"/>
      <protection locked="0"/>
    </xf>
    <xf numFmtId="0" fontId="0" fillId="0" borderId="59" xfId="0" applyBorder="1" applyAlignment="1" applyProtection="1">
      <alignment wrapText="1"/>
      <protection locked="0"/>
    </xf>
    <xf numFmtId="0" fontId="0" fillId="3" borderId="61" xfId="0" applyFill="1" applyBorder="1" applyAlignment="1" applyProtection="1">
      <alignment wrapText="1"/>
      <protection locked="0"/>
    </xf>
    <xf numFmtId="1" fontId="0" fillId="0" borderId="36" xfId="2" applyNumberFormat="1" applyFont="1" applyFill="1" applyBorder="1" applyAlignment="1" applyProtection="1">
      <alignment wrapText="1"/>
      <protection locked="0"/>
    </xf>
    <xf numFmtId="1" fontId="0" fillId="0" borderId="35" xfId="2" applyNumberFormat="1" applyFont="1" applyFill="1" applyBorder="1" applyAlignment="1" applyProtection="1">
      <alignment wrapText="1"/>
      <protection locked="0"/>
    </xf>
    <xf numFmtId="1" fontId="0" fillId="0" borderId="36" xfId="0" applyNumberFormat="1" applyFill="1" applyBorder="1" applyAlignment="1" applyProtection="1">
      <alignment wrapText="1"/>
      <protection locked="0"/>
    </xf>
    <xf numFmtId="1" fontId="0" fillId="0" borderId="11" xfId="2" applyNumberFormat="1" applyFont="1" applyFill="1" applyBorder="1" applyAlignment="1" applyProtection="1">
      <alignment wrapText="1"/>
      <protection locked="0"/>
    </xf>
    <xf numFmtId="1" fontId="0" fillId="0" borderId="12" xfId="2" applyNumberFormat="1" applyFont="1" applyFill="1" applyBorder="1" applyAlignment="1" applyProtection="1">
      <alignment wrapText="1"/>
      <protection locked="0"/>
    </xf>
    <xf numFmtId="1" fontId="0" fillId="0" borderId="34" xfId="2" applyNumberFormat="1" applyFont="1" applyFill="1" applyBorder="1" applyAlignment="1" applyProtection="1">
      <alignment wrapText="1"/>
      <protection locked="0"/>
    </xf>
    <xf numFmtId="14" fontId="0" fillId="0" borderId="1" xfId="0" applyNumberFormat="1" applyBorder="1" applyAlignment="1">
      <alignment vertical="top"/>
    </xf>
    <xf numFmtId="0" fontId="0" fillId="0" borderId="1" xfId="0" applyBorder="1" applyAlignment="1">
      <alignment wrapText="1"/>
    </xf>
    <xf numFmtId="0" fontId="4" fillId="0" borderId="0" xfId="0" applyFont="1" applyBorder="1" applyAlignment="1" applyProtection="1">
      <alignment vertical="top"/>
    </xf>
    <xf numFmtId="1" fontId="0" fillId="0" borderId="0" xfId="0" applyNumberFormat="1" applyAlignment="1" applyProtection="1">
      <alignment horizontal="center"/>
    </xf>
    <xf numFmtId="165" fontId="0" fillId="0" borderId="0" xfId="2" applyNumberFormat="1" applyFont="1" applyProtection="1"/>
    <xf numFmtId="0" fontId="0" fillId="0" borderId="0" xfId="0" applyProtection="1"/>
    <xf numFmtId="164" fontId="0" fillId="0" borderId="0" xfId="1" applyNumberFormat="1" applyFont="1" applyAlignment="1" applyProtection="1">
      <alignment horizontal="center"/>
    </xf>
    <xf numFmtId="165" fontId="0" fillId="0" borderId="0" xfId="2" applyNumberFormat="1" applyFont="1" applyAlignment="1" applyProtection="1">
      <alignment horizontal="left"/>
    </xf>
    <xf numFmtId="0" fontId="0" fillId="3" borderId="0" xfId="0" applyFill="1" applyProtection="1"/>
    <xf numFmtId="0" fontId="0" fillId="0" borderId="0" xfId="0" applyAlignment="1" applyProtection="1">
      <alignment horizontal="right"/>
    </xf>
    <xf numFmtId="165" fontId="0" fillId="0" borderId="0" xfId="2" applyNumberFormat="1" applyFont="1" applyAlignment="1" applyProtection="1">
      <alignment horizontal="right"/>
    </xf>
    <xf numFmtId="165" fontId="2" fillId="0" borderId="0" xfId="2" applyNumberFormat="1" applyFont="1" applyAlignment="1" applyProtection="1">
      <alignment horizontal="right"/>
    </xf>
    <xf numFmtId="165" fontId="0" fillId="0" borderId="0" xfId="2" applyNumberFormat="1" applyFont="1" applyBorder="1" applyAlignment="1" applyProtection="1">
      <alignment horizontal="right" wrapText="1"/>
    </xf>
    <xf numFmtId="164" fontId="0" fillId="0" borderId="0" xfId="1" applyNumberFormat="1" applyFont="1" applyBorder="1" applyAlignment="1" applyProtection="1">
      <alignment horizontal="center" wrapText="1"/>
    </xf>
    <xf numFmtId="165" fontId="0" fillId="0" borderId="0" xfId="2" applyNumberFormat="1" applyFont="1" applyBorder="1" applyAlignment="1" applyProtection="1">
      <alignment wrapText="1"/>
    </xf>
    <xf numFmtId="0" fontId="0" fillId="0" borderId="0" xfId="0" applyBorder="1" applyAlignment="1" applyProtection="1">
      <alignment wrapText="1"/>
    </xf>
    <xf numFmtId="0" fontId="0" fillId="0" borderId="0" xfId="0" applyBorder="1" applyProtection="1"/>
    <xf numFmtId="165" fontId="0" fillId="0" borderId="0" xfId="2" applyNumberFormat="1" applyFont="1" applyAlignment="1" applyProtection="1">
      <alignment wrapText="1"/>
    </xf>
    <xf numFmtId="0" fontId="0" fillId="0" borderId="0" xfId="0" applyAlignment="1" applyProtection="1">
      <alignment wrapText="1"/>
    </xf>
    <xf numFmtId="164" fontId="0" fillId="0" borderId="0" xfId="1" applyNumberFormat="1" applyFont="1" applyAlignment="1" applyProtection="1">
      <alignment horizontal="center" wrapText="1"/>
    </xf>
    <xf numFmtId="165" fontId="0" fillId="5" borderId="38" xfId="2" applyNumberFormat="1" applyFont="1" applyFill="1" applyBorder="1" applyAlignment="1" applyProtection="1">
      <alignment horizontal="center" vertical="center" wrapText="1"/>
    </xf>
    <xf numFmtId="165" fontId="0" fillId="5" borderId="28" xfId="2" applyNumberFormat="1" applyFont="1" applyFill="1" applyBorder="1" applyAlignment="1" applyProtection="1">
      <alignment horizontal="center" vertical="center" wrapText="1"/>
    </xf>
    <xf numFmtId="0" fontId="0" fillId="5" borderId="27" xfId="0" applyFill="1" applyBorder="1" applyAlignment="1" applyProtection="1">
      <alignment horizontal="center" vertical="center" wrapText="1"/>
    </xf>
    <xf numFmtId="0" fontId="0" fillId="5" borderId="22" xfId="0" applyFill="1" applyBorder="1" applyAlignment="1" applyProtection="1">
      <alignment horizontal="center" vertical="center" wrapText="1"/>
    </xf>
    <xf numFmtId="165" fontId="0" fillId="5" borderId="30" xfId="2" applyNumberFormat="1" applyFont="1" applyFill="1" applyBorder="1" applyAlignment="1" applyProtection="1">
      <alignment horizontal="center" wrapText="1"/>
    </xf>
    <xf numFmtId="165" fontId="0" fillId="5" borderId="27" xfId="2" applyNumberFormat="1" applyFont="1" applyFill="1" applyBorder="1" applyAlignment="1" applyProtection="1">
      <alignment horizontal="center" wrapText="1"/>
    </xf>
    <xf numFmtId="165" fontId="0" fillId="5" borderId="38" xfId="2" applyNumberFormat="1" applyFont="1" applyFill="1" applyBorder="1" applyAlignment="1" applyProtection="1">
      <alignment horizontal="center" wrapText="1"/>
    </xf>
    <xf numFmtId="165" fontId="0" fillId="5" borderId="28" xfId="2" applyNumberFormat="1" applyFont="1" applyFill="1" applyBorder="1" applyAlignment="1" applyProtection="1">
      <alignment horizontal="center" wrapText="1"/>
    </xf>
    <xf numFmtId="165" fontId="0" fillId="5" borderId="26" xfId="2" applyNumberFormat="1" applyFont="1" applyFill="1" applyBorder="1" applyAlignment="1" applyProtection="1">
      <alignment horizontal="center" wrapText="1"/>
    </xf>
    <xf numFmtId="165" fontId="0" fillId="5" borderId="14" xfId="2" applyNumberFormat="1" applyFont="1" applyFill="1" applyBorder="1" applyAlignment="1" applyProtection="1">
      <alignment horizontal="center" wrapText="1"/>
    </xf>
    <xf numFmtId="164" fontId="0" fillId="5" borderId="28" xfId="1" applyNumberFormat="1" applyFont="1" applyFill="1" applyBorder="1" applyAlignment="1" applyProtection="1">
      <alignment horizontal="center" wrapText="1"/>
    </xf>
    <xf numFmtId="164" fontId="0" fillId="5" borderId="27" xfId="1" applyNumberFormat="1" applyFont="1" applyFill="1" applyBorder="1" applyAlignment="1" applyProtection="1">
      <alignment horizontal="center" wrapText="1"/>
    </xf>
    <xf numFmtId="164" fontId="0" fillId="5" borderId="38" xfId="1" applyNumberFormat="1" applyFont="1" applyFill="1" applyBorder="1" applyAlignment="1" applyProtection="1">
      <alignment horizontal="center" wrapText="1"/>
    </xf>
    <xf numFmtId="0" fontId="0" fillId="8" borderId="44" xfId="0" applyFill="1" applyBorder="1" applyProtection="1"/>
    <xf numFmtId="0" fontId="0" fillId="8" borderId="39" xfId="0" applyFill="1" applyBorder="1" applyProtection="1"/>
    <xf numFmtId="0" fontId="0" fillId="8" borderId="45" xfId="0" applyFill="1" applyBorder="1" applyProtection="1"/>
    <xf numFmtId="0" fontId="1" fillId="5" borderId="14" xfId="0" applyFont="1" applyFill="1" applyBorder="1" applyAlignment="1" applyProtection="1"/>
    <xf numFmtId="166" fontId="0" fillId="5" borderId="16" xfId="0" applyNumberFormat="1" applyFill="1" applyBorder="1" applyAlignment="1" applyProtection="1">
      <alignment horizontal="center" vertical="center" wrapText="1"/>
    </xf>
    <xf numFmtId="1" fontId="0" fillId="5" borderId="16" xfId="2" applyNumberFormat="1" applyFont="1" applyFill="1" applyBorder="1" applyAlignment="1" applyProtection="1">
      <alignment wrapText="1"/>
    </xf>
    <xf numFmtId="1" fontId="0" fillId="5" borderId="26" xfId="2" applyNumberFormat="1" applyFont="1" applyFill="1" applyBorder="1" applyAlignment="1" applyProtection="1">
      <alignment wrapText="1"/>
    </xf>
    <xf numFmtId="1" fontId="0" fillId="5" borderId="26" xfId="0" applyNumberFormat="1" applyFill="1" applyBorder="1" applyAlignment="1" applyProtection="1">
      <alignment wrapText="1"/>
    </xf>
    <xf numFmtId="1" fontId="0" fillId="5" borderId="27" xfId="2" applyNumberFormat="1" applyFont="1" applyFill="1" applyBorder="1" applyAlignment="1" applyProtection="1">
      <alignment wrapText="1"/>
    </xf>
    <xf numFmtId="1" fontId="0" fillId="5" borderId="38" xfId="2" applyNumberFormat="1" applyFont="1" applyFill="1" applyBorder="1" applyAlignment="1" applyProtection="1">
      <alignment wrapText="1"/>
    </xf>
    <xf numFmtId="1" fontId="0" fillId="5" borderId="28" xfId="2" applyNumberFormat="1" applyFont="1" applyFill="1" applyBorder="1" applyAlignment="1" applyProtection="1">
      <alignment wrapText="1"/>
    </xf>
    <xf numFmtId="1" fontId="0" fillId="5" borderId="31" xfId="2" applyNumberFormat="1" applyFont="1" applyFill="1" applyBorder="1" applyAlignment="1" applyProtection="1">
      <alignment wrapText="1"/>
    </xf>
    <xf numFmtId="164" fontId="0" fillId="5" borderId="26" xfId="1" applyNumberFormat="1" applyFont="1" applyFill="1" applyBorder="1" applyAlignment="1" applyProtection="1">
      <alignment horizontal="center" wrapText="1"/>
    </xf>
    <xf numFmtId="165" fontId="0" fillId="8" borderId="2" xfId="0" applyNumberFormat="1" applyFill="1" applyBorder="1" applyProtection="1"/>
    <xf numFmtId="165" fontId="0" fillId="8" borderId="1" xfId="0" applyNumberFormat="1" applyFill="1" applyBorder="1" applyProtection="1"/>
    <xf numFmtId="0" fontId="2" fillId="8" borderId="1" xfId="0" applyFont="1" applyFill="1" applyBorder="1" applyAlignment="1" applyProtection="1">
      <alignment horizontal="center"/>
    </xf>
    <xf numFmtId="1" fontId="0" fillId="5" borderId="32" xfId="2" applyNumberFormat="1" applyFont="1" applyFill="1" applyBorder="1" applyAlignment="1" applyProtection="1">
      <alignment wrapText="1"/>
    </xf>
    <xf numFmtId="1" fontId="0" fillId="5" borderId="2" xfId="2" applyNumberFormat="1" applyFont="1" applyFill="1" applyBorder="1" applyAlignment="1" applyProtection="1">
      <alignment wrapText="1"/>
    </xf>
    <xf numFmtId="164" fontId="0" fillId="5" borderId="7" xfId="1" applyNumberFormat="1" applyFont="1" applyFill="1" applyBorder="1" applyAlignment="1" applyProtection="1">
      <alignment horizontal="center" wrapText="1"/>
    </xf>
    <xf numFmtId="164" fontId="0" fillId="5" borderId="3" xfId="1" applyNumberFormat="1" applyFont="1" applyFill="1" applyBorder="1" applyAlignment="1" applyProtection="1">
      <alignment horizontal="center" wrapText="1"/>
    </xf>
    <xf numFmtId="1" fontId="0" fillId="5" borderId="7" xfId="2" applyNumberFormat="1" applyFont="1" applyFill="1" applyBorder="1" applyAlignment="1" applyProtection="1">
      <alignment wrapText="1"/>
    </xf>
    <xf numFmtId="1" fontId="0" fillId="5" borderId="33" xfId="2" applyNumberFormat="1" applyFont="1" applyFill="1" applyBorder="1" applyAlignment="1" applyProtection="1">
      <alignment wrapText="1"/>
    </xf>
    <xf numFmtId="1" fontId="0" fillId="5" borderId="4" xfId="2" applyNumberFormat="1" applyFont="1" applyFill="1" applyBorder="1" applyAlignment="1" applyProtection="1">
      <alignment wrapText="1"/>
    </xf>
    <xf numFmtId="164" fontId="0" fillId="5" borderId="8" xfId="1" applyNumberFormat="1" applyFont="1" applyFill="1" applyBorder="1" applyAlignment="1" applyProtection="1">
      <alignment horizontal="center" wrapText="1"/>
    </xf>
    <xf numFmtId="164" fontId="0" fillId="5" borderId="6" xfId="1" applyNumberFormat="1" applyFont="1" applyFill="1" applyBorder="1" applyAlignment="1" applyProtection="1">
      <alignment horizontal="center" wrapText="1"/>
    </xf>
    <xf numFmtId="1" fontId="0" fillId="5" borderId="8" xfId="2" applyNumberFormat="1" applyFont="1" applyFill="1" applyBorder="1" applyAlignment="1" applyProtection="1">
      <alignment wrapText="1"/>
    </xf>
    <xf numFmtId="1" fontId="0" fillId="5" borderId="37" xfId="2" applyNumberFormat="1" applyFont="1" applyFill="1" applyBorder="1" applyAlignment="1" applyProtection="1">
      <alignment wrapText="1"/>
    </xf>
    <xf numFmtId="1" fontId="0" fillId="5" borderId="11" xfId="2" applyNumberFormat="1" applyFont="1" applyFill="1" applyBorder="1" applyAlignment="1" applyProtection="1">
      <alignment wrapText="1"/>
    </xf>
    <xf numFmtId="164" fontId="0" fillId="5" borderId="35" xfId="1" applyNumberFormat="1" applyFont="1" applyFill="1" applyBorder="1" applyAlignment="1" applyProtection="1">
      <alignment horizontal="center" wrapText="1"/>
    </xf>
    <xf numFmtId="164" fontId="0" fillId="5" borderId="11" xfId="1" applyNumberFormat="1" applyFont="1" applyFill="1" applyBorder="1" applyAlignment="1" applyProtection="1">
      <alignment horizontal="center" wrapText="1"/>
    </xf>
    <xf numFmtId="164" fontId="0" fillId="5" borderId="34" xfId="1" applyNumberFormat="1" applyFont="1" applyFill="1" applyBorder="1" applyAlignment="1" applyProtection="1">
      <alignment horizontal="center" wrapText="1"/>
    </xf>
    <xf numFmtId="1" fontId="0" fillId="5" borderId="35" xfId="2" applyNumberFormat="1" applyFont="1" applyFill="1" applyBorder="1" applyAlignment="1" applyProtection="1">
      <alignment wrapText="1"/>
    </xf>
    <xf numFmtId="165" fontId="0" fillId="5" borderId="2" xfId="2" applyNumberFormat="1" applyFont="1" applyFill="1" applyBorder="1" applyAlignment="1" applyProtection="1">
      <alignment horizontal="center" wrapText="1"/>
    </xf>
    <xf numFmtId="164" fontId="0" fillId="5" borderId="2" xfId="1" applyNumberFormat="1" applyFont="1" applyFill="1" applyBorder="1" applyAlignment="1" applyProtection="1">
      <alignment horizontal="center" wrapText="1"/>
    </xf>
    <xf numFmtId="165" fontId="0" fillId="8" borderId="4" xfId="0" applyNumberFormat="1" applyFill="1" applyBorder="1" applyProtection="1"/>
    <xf numFmtId="165" fontId="0" fillId="8" borderId="5" xfId="0" applyNumberFormat="1" applyFill="1" applyBorder="1" applyProtection="1"/>
    <xf numFmtId="0" fontId="2" fillId="8" borderId="5" xfId="0" applyFont="1" applyFill="1" applyBorder="1" applyAlignment="1" applyProtection="1">
      <alignment horizontal="center"/>
    </xf>
    <xf numFmtId="0" fontId="0" fillId="0" borderId="0" xfId="0" applyFill="1" applyBorder="1" applyAlignment="1" applyProtection="1">
      <alignment wrapText="1"/>
    </xf>
    <xf numFmtId="165" fontId="0" fillId="0" borderId="0" xfId="0" applyNumberFormat="1" applyFill="1" applyBorder="1" applyProtection="1"/>
    <xf numFmtId="0" fontId="2" fillId="0" borderId="0" xfId="0" applyFont="1" applyFill="1" applyBorder="1" applyAlignment="1" applyProtection="1">
      <alignment horizontal="center"/>
    </xf>
    <xf numFmtId="0" fontId="0" fillId="0" borderId="0" xfId="0" applyFill="1" applyBorder="1" applyProtection="1"/>
    <xf numFmtId="0" fontId="0" fillId="0" borderId="23" xfId="0" applyFill="1" applyBorder="1" applyAlignment="1" applyProtection="1"/>
    <xf numFmtId="0" fontId="0" fillId="0" borderId="0" xfId="0" applyFill="1" applyBorder="1" applyAlignment="1" applyProtection="1"/>
    <xf numFmtId="0" fontId="0" fillId="0" borderId="0" xfId="0" applyFill="1" applyAlignment="1" applyProtection="1">
      <alignment wrapText="1"/>
    </xf>
    <xf numFmtId="165" fontId="0" fillId="0" borderId="0" xfId="2" applyNumberFormat="1" applyFont="1" applyFill="1" applyAlignment="1" applyProtection="1">
      <alignment wrapText="1"/>
    </xf>
    <xf numFmtId="164" fontId="0" fillId="0" borderId="0" xfId="1" applyNumberFormat="1" applyFont="1" applyFill="1" applyAlignment="1" applyProtection="1">
      <alignment horizontal="center" wrapText="1"/>
    </xf>
    <xf numFmtId="0" fontId="0" fillId="0" borderId="0" xfId="0" applyFill="1" applyProtection="1"/>
    <xf numFmtId="165" fontId="0" fillId="0" borderId="0" xfId="2" applyNumberFormat="1" applyFont="1" applyFill="1" applyProtection="1"/>
    <xf numFmtId="0" fontId="1" fillId="0" borderId="0" xfId="0" applyFont="1" applyAlignment="1" applyProtection="1"/>
    <xf numFmtId="0" fontId="0" fillId="5" borderId="17" xfId="0" applyFill="1" applyBorder="1" applyAlignment="1" applyProtection="1">
      <alignment horizontal="center" vertical="center" wrapText="1"/>
    </xf>
    <xf numFmtId="165" fontId="0" fillId="5" borderId="13" xfId="2" applyNumberFormat="1" applyFont="1" applyFill="1" applyBorder="1" applyAlignment="1" applyProtection="1">
      <alignment horizontal="center" vertical="center" wrapText="1"/>
    </xf>
    <xf numFmtId="165" fontId="0" fillId="5" borderId="17" xfId="2" applyNumberFormat="1" applyFont="1" applyFill="1" applyBorder="1" applyAlignment="1" applyProtection="1">
      <alignment horizontal="center" vertical="center" wrapText="1"/>
    </xf>
    <xf numFmtId="165" fontId="0" fillId="5" borderId="8" xfId="2" applyNumberFormat="1" applyFont="1" applyFill="1" applyBorder="1" applyAlignment="1" applyProtection="1">
      <alignment horizontal="center" vertical="center" wrapText="1"/>
    </xf>
    <xf numFmtId="0" fontId="0" fillId="5" borderId="8" xfId="0" applyFill="1" applyBorder="1" applyAlignment="1" applyProtection="1">
      <alignment horizontal="center" vertical="center" wrapText="1"/>
    </xf>
    <xf numFmtId="165" fontId="0" fillId="5" borderId="4" xfId="2" applyNumberFormat="1" applyFont="1" applyFill="1" applyBorder="1" applyAlignment="1" applyProtection="1">
      <alignment horizontal="center" wrapText="1"/>
    </xf>
    <xf numFmtId="165" fontId="0" fillId="5" borderId="8" xfId="2" applyNumberFormat="1" applyFont="1" applyFill="1" applyBorder="1" applyAlignment="1" applyProtection="1">
      <alignment horizontal="center" wrapText="1"/>
    </xf>
    <xf numFmtId="165" fontId="0" fillId="5" borderId="19" xfId="2" applyNumberFormat="1" applyFont="1" applyFill="1" applyBorder="1" applyAlignment="1" applyProtection="1">
      <alignment horizontal="center" wrapText="1"/>
    </xf>
    <xf numFmtId="164" fontId="0" fillId="5" borderId="4" xfId="1" applyNumberFormat="1" applyFont="1" applyFill="1" applyBorder="1" applyAlignment="1" applyProtection="1">
      <alignment horizontal="center" wrapText="1"/>
    </xf>
    <xf numFmtId="165" fontId="0" fillId="5" borderId="6" xfId="2" applyNumberFormat="1" applyFont="1" applyFill="1" applyBorder="1" applyAlignment="1" applyProtection="1">
      <alignment horizontal="center" wrapText="1"/>
    </xf>
    <xf numFmtId="0" fontId="0" fillId="8" borderId="48" xfId="0" applyFill="1" applyBorder="1" applyProtection="1"/>
    <xf numFmtId="0" fontId="0" fillId="8" borderId="63" xfId="0" applyFill="1" applyBorder="1" applyProtection="1"/>
    <xf numFmtId="0" fontId="0" fillId="8" borderId="49" xfId="0" applyFill="1" applyBorder="1" applyProtection="1"/>
    <xf numFmtId="0" fontId="0" fillId="8" borderId="10" xfId="0" applyFill="1" applyBorder="1" applyProtection="1"/>
    <xf numFmtId="0" fontId="0" fillId="8" borderId="47" xfId="0" applyFill="1" applyBorder="1" applyProtection="1"/>
    <xf numFmtId="0" fontId="0" fillId="8" borderId="1" xfId="0" applyFill="1" applyBorder="1" applyProtection="1"/>
    <xf numFmtId="1" fontId="0" fillId="5" borderId="16" xfId="0" applyNumberFormat="1" applyFill="1" applyBorder="1" applyAlignment="1" applyProtection="1">
      <alignment horizontal="center"/>
    </xf>
    <xf numFmtId="1" fontId="0" fillId="5" borderId="26" xfId="2" applyNumberFormat="1" applyFont="1" applyFill="1" applyBorder="1" applyAlignment="1" applyProtection="1">
      <alignment horizontal="center" wrapText="1"/>
    </xf>
    <xf numFmtId="1" fontId="0" fillId="5" borderId="27" xfId="2" applyNumberFormat="1" applyFont="1" applyFill="1" applyBorder="1" applyAlignment="1" applyProtection="1">
      <alignment horizontal="center" wrapText="1"/>
    </xf>
    <xf numFmtId="164" fontId="0" fillId="5" borderId="28" xfId="1" applyNumberFormat="1" applyFont="1" applyFill="1" applyBorder="1" applyAlignment="1" applyProtection="1">
      <alignment wrapText="1"/>
    </xf>
    <xf numFmtId="165" fontId="0" fillId="8" borderId="27" xfId="0" applyNumberFormat="1" applyFill="1" applyBorder="1" applyProtection="1"/>
    <xf numFmtId="165" fontId="0" fillId="8" borderId="38" xfId="0" applyNumberFormat="1" applyFill="1" applyBorder="1" applyProtection="1"/>
    <xf numFmtId="0" fontId="2" fillId="8" borderId="28" xfId="0" applyFont="1" applyFill="1" applyBorder="1" applyAlignment="1" applyProtection="1">
      <alignment horizontal="center"/>
    </xf>
    <xf numFmtId="1" fontId="0" fillId="5" borderId="1" xfId="2" applyNumberFormat="1" applyFont="1" applyFill="1" applyBorder="1" applyAlignment="1" applyProtection="1">
      <alignment wrapText="1"/>
    </xf>
    <xf numFmtId="164" fontId="0" fillId="5" borderId="3" xfId="1" applyNumberFormat="1" applyFont="1" applyFill="1" applyBorder="1" applyAlignment="1" applyProtection="1">
      <alignment wrapText="1"/>
    </xf>
    <xf numFmtId="0" fontId="2" fillId="8" borderId="3" xfId="0" applyFont="1" applyFill="1" applyBorder="1" applyAlignment="1" applyProtection="1">
      <alignment horizontal="center"/>
    </xf>
    <xf numFmtId="1" fontId="0" fillId="5" borderId="5" xfId="2" applyNumberFormat="1" applyFont="1" applyFill="1" applyBorder="1" applyAlignment="1" applyProtection="1">
      <alignment wrapText="1"/>
    </xf>
    <xf numFmtId="164" fontId="0" fillId="5" borderId="6" xfId="1" applyNumberFormat="1" applyFont="1" applyFill="1" applyBorder="1" applyAlignment="1" applyProtection="1">
      <alignment wrapText="1"/>
    </xf>
    <xf numFmtId="0" fontId="2" fillId="8" borderId="6" xfId="0" applyFont="1" applyFill="1" applyBorder="1" applyAlignment="1" applyProtection="1">
      <alignment horizontal="center"/>
    </xf>
    <xf numFmtId="49" fontId="1" fillId="0" borderId="0" xfId="0" applyNumberFormat="1" applyFont="1" applyAlignment="1" applyProtection="1">
      <alignment horizontal="center"/>
    </xf>
    <xf numFmtId="5" fontId="0" fillId="0" borderId="0" xfId="0" applyNumberFormat="1" applyProtection="1"/>
    <xf numFmtId="0" fontId="0" fillId="0" borderId="0" xfId="0" applyAlignment="1" applyProtection="1">
      <alignment horizontal="left" indent="1"/>
    </xf>
    <xf numFmtId="0" fontId="1" fillId="0" borderId="0" xfId="0" applyFont="1" applyAlignment="1" applyProtection="1">
      <alignment horizontal="left" indent="1"/>
    </xf>
    <xf numFmtId="15" fontId="0" fillId="0" borderId="0" xfId="0" applyNumberFormat="1" applyAlignment="1" applyProtection="1">
      <alignment horizontal="center"/>
    </xf>
    <xf numFmtId="0" fontId="2" fillId="0" borderId="0" xfId="0" applyFont="1" applyAlignment="1" applyProtection="1">
      <alignment horizontal="left" indent="1"/>
    </xf>
    <xf numFmtId="0" fontId="6" fillId="0" borderId="0" xfId="0" applyFont="1" applyAlignment="1" applyProtection="1">
      <alignment horizontal="left" indent="1"/>
    </xf>
    <xf numFmtId="9" fontId="0" fillId="0" borderId="0" xfId="1" applyFont="1" applyProtection="1"/>
    <xf numFmtId="0" fontId="0" fillId="0" borderId="0" xfId="0" applyAlignment="1" applyProtection="1">
      <alignment horizontal="right" wrapText="1"/>
    </xf>
    <xf numFmtId="0" fontId="15" fillId="0" borderId="0" xfId="0" applyFont="1" applyProtection="1"/>
    <xf numFmtId="0" fontId="0" fillId="0" borderId="0" xfId="0" applyAlignment="1" applyProtection="1"/>
    <xf numFmtId="0" fontId="1" fillId="4" borderId="26"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0" fillId="4" borderId="29" xfId="0" applyFill="1" applyBorder="1" applyProtection="1"/>
    <xf numFmtId="0" fontId="0" fillId="4" borderId="0" xfId="0" applyFill="1" applyBorder="1" applyProtection="1"/>
    <xf numFmtId="0" fontId="0" fillId="4" borderId="53" xfId="0" applyFill="1" applyBorder="1" applyProtection="1"/>
    <xf numFmtId="164" fontId="0" fillId="4" borderId="0" xfId="1" applyNumberFormat="1" applyFont="1" applyFill="1" applyBorder="1" applyAlignment="1" applyProtection="1">
      <alignment horizontal="center" vertical="top"/>
    </xf>
    <xf numFmtId="10" fontId="0" fillId="0" borderId="53" xfId="1" applyNumberFormat="1" applyFont="1" applyFill="1" applyBorder="1" applyAlignment="1" applyProtection="1">
      <alignment horizontal="center"/>
    </xf>
    <xf numFmtId="10" fontId="0" fillId="0" borderId="70" xfId="1" applyNumberFormat="1" applyFont="1" applyFill="1" applyBorder="1" applyAlignment="1" applyProtection="1">
      <alignment horizontal="center"/>
    </xf>
    <xf numFmtId="164" fontId="0" fillId="13" borderId="62" xfId="0" applyNumberFormat="1" applyFill="1" applyBorder="1" applyAlignment="1" applyProtection="1">
      <alignment horizontal="center"/>
    </xf>
    <xf numFmtId="10" fontId="0" fillId="0" borderId="25" xfId="1" applyNumberFormat="1" applyFont="1" applyFill="1" applyBorder="1" applyAlignment="1" applyProtection="1">
      <alignment horizontal="center"/>
    </xf>
    <xf numFmtId="164" fontId="0" fillId="9" borderId="16" xfId="1" applyNumberFormat="1" applyFont="1" applyFill="1" applyBorder="1" applyAlignment="1" applyProtection="1">
      <alignment horizontal="center"/>
    </xf>
    <xf numFmtId="1" fontId="0" fillId="8" borderId="15" xfId="0" applyNumberFormat="1" applyFill="1" applyBorder="1" applyProtection="1"/>
    <xf numFmtId="1" fontId="0" fillId="8" borderId="16" xfId="0" applyNumberFormat="1" applyFill="1" applyBorder="1" applyProtection="1"/>
    <xf numFmtId="0" fontId="9" fillId="2" borderId="17" xfId="0" applyFont="1" applyFill="1" applyBorder="1" applyAlignment="1" applyProtection="1">
      <alignment horizontal="center" wrapText="1"/>
    </xf>
    <xf numFmtId="0" fontId="9" fillId="2" borderId="29" xfId="0" applyFont="1" applyFill="1" applyBorder="1" applyAlignment="1" applyProtection="1">
      <alignment horizontal="center" wrapText="1"/>
    </xf>
    <xf numFmtId="0" fontId="9" fillId="2" borderId="18" xfId="0" applyFont="1" applyFill="1" applyBorder="1" applyAlignment="1" applyProtection="1">
      <alignment horizontal="center" wrapText="1"/>
    </xf>
    <xf numFmtId="0" fontId="9" fillId="2" borderId="46" xfId="0" applyFont="1" applyFill="1" applyBorder="1" applyAlignment="1" applyProtection="1">
      <alignment horizontal="center" wrapText="1"/>
    </xf>
    <xf numFmtId="0" fontId="9" fillId="2" borderId="54" xfId="0" applyFont="1" applyFill="1" applyBorder="1" applyAlignment="1" applyProtection="1">
      <alignment horizontal="center" vertical="center" wrapText="1"/>
    </xf>
    <xf numFmtId="0" fontId="1" fillId="6" borderId="0" xfId="0" applyFont="1" applyFill="1" applyAlignment="1" applyProtection="1">
      <alignment horizontal="center" wrapText="1"/>
    </xf>
    <xf numFmtId="0" fontId="0" fillId="6" borderId="0" xfId="0" applyFill="1" applyAlignment="1" applyProtection="1">
      <alignment horizontal="center"/>
    </xf>
    <xf numFmtId="166" fontId="0" fillId="7" borderId="56" xfId="0" applyNumberFormat="1" applyFont="1" applyFill="1" applyBorder="1" applyAlignment="1" applyProtection="1">
      <alignment horizontal="center"/>
    </xf>
    <xf numFmtId="0" fontId="0" fillId="7" borderId="0" xfId="0" applyFont="1" applyFill="1" applyBorder="1" applyProtection="1"/>
    <xf numFmtId="165" fontId="0" fillId="7" borderId="0" xfId="2" applyNumberFormat="1" applyFont="1" applyFill="1" applyBorder="1" applyProtection="1"/>
    <xf numFmtId="0" fontId="0" fillId="7" borderId="46" xfId="0" applyFill="1" applyBorder="1" applyAlignment="1" applyProtection="1">
      <alignment horizontal="center"/>
    </xf>
    <xf numFmtId="166" fontId="0" fillId="7" borderId="54" xfId="0" applyNumberFormat="1" applyFill="1" applyBorder="1" applyAlignment="1" applyProtection="1">
      <alignment horizontal="center" vertical="center"/>
    </xf>
    <xf numFmtId="0" fontId="0" fillId="7" borderId="54" xfId="0" applyFill="1" applyBorder="1" applyAlignment="1" applyProtection="1">
      <alignment horizontal="left" indent="2"/>
    </xf>
    <xf numFmtId="166" fontId="0" fillId="7" borderId="54" xfId="0" applyNumberFormat="1" applyFont="1" applyFill="1" applyBorder="1" applyAlignment="1" applyProtection="1">
      <alignment horizontal="center"/>
    </xf>
    <xf numFmtId="0" fontId="0" fillId="7" borderId="54" xfId="0" applyFont="1" applyFill="1" applyBorder="1" applyProtection="1"/>
    <xf numFmtId="0" fontId="0" fillId="7" borderId="56" xfId="0" applyFill="1" applyBorder="1" applyAlignment="1" applyProtection="1">
      <alignment horizontal="center"/>
    </xf>
    <xf numFmtId="166" fontId="0" fillId="7" borderId="0" xfId="0" applyNumberFormat="1" applyFill="1" applyBorder="1" applyAlignment="1" applyProtection="1">
      <alignment horizontal="center" vertical="center"/>
    </xf>
    <xf numFmtId="0" fontId="0" fillId="7" borderId="0" xfId="0" applyFill="1" applyBorder="1" applyAlignment="1" applyProtection="1">
      <alignment horizontal="left" indent="2"/>
    </xf>
    <xf numFmtId="166" fontId="0" fillId="7" borderId="0" xfId="0" applyNumberFormat="1" applyFont="1" applyFill="1" applyBorder="1" applyAlignment="1" applyProtection="1">
      <alignment horizontal="center"/>
    </xf>
    <xf numFmtId="166" fontId="0" fillId="7" borderId="37" xfId="0" applyNumberFormat="1" applyFont="1" applyFill="1" applyBorder="1" applyAlignment="1" applyProtection="1">
      <alignment horizontal="center"/>
    </xf>
    <xf numFmtId="0" fontId="0" fillId="7" borderId="58" xfId="0" applyFont="1" applyFill="1" applyBorder="1" applyProtection="1"/>
    <xf numFmtId="165" fontId="0" fillId="7" borderId="58" xfId="2" applyNumberFormat="1" applyFont="1" applyFill="1" applyBorder="1" applyProtection="1"/>
    <xf numFmtId="0" fontId="0" fillId="7" borderId="37" xfId="0" applyFill="1" applyBorder="1" applyAlignment="1" applyProtection="1">
      <alignment horizontal="center"/>
    </xf>
    <xf numFmtId="166" fontId="0" fillId="7" borderId="58" xfId="0" applyNumberFormat="1" applyFill="1" applyBorder="1" applyAlignment="1" applyProtection="1">
      <alignment horizontal="center" vertical="center"/>
    </xf>
    <xf numFmtId="0" fontId="0" fillId="7" borderId="58" xfId="0" applyFill="1" applyBorder="1" applyAlignment="1" applyProtection="1">
      <alignment horizontal="left" indent="2"/>
    </xf>
    <xf numFmtId="166" fontId="0" fillId="7" borderId="58" xfId="0" applyNumberFormat="1" applyFont="1" applyFill="1" applyBorder="1" applyAlignment="1" applyProtection="1">
      <alignment horizontal="center"/>
    </xf>
    <xf numFmtId="0" fontId="0" fillId="7" borderId="32" xfId="0" applyFill="1" applyBorder="1" applyProtection="1"/>
    <xf numFmtId="0" fontId="0" fillId="7" borderId="60" xfId="0" applyFont="1" applyFill="1" applyBorder="1" applyProtection="1"/>
    <xf numFmtId="165" fontId="0" fillId="7" borderId="60" xfId="2" applyNumberFormat="1" applyFont="1" applyFill="1" applyBorder="1" applyProtection="1"/>
    <xf numFmtId="0" fontId="0" fillId="8" borderId="0" xfId="0" applyFill="1" applyProtection="1"/>
    <xf numFmtId="0" fontId="0" fillId="8" borderId="0" xfId="0" applyFont="1" applyFill="1" applyBorder="1" applyProtection="1"/>
    <xf numFmtId="165" fontId="0" fillId="8" borderId="0" xfId="2" applyNumberFormat="1" applyFont="1" applyFill="1" applyProtection="1"/>
    <xf numFmtId="0" fontId="27" fillId="0" borderId="0" xfId="0" applyFont="1" applyProtection="1"/>
    <xf numFmtId="165" fontId="0" fillId="0" borderId="0" xfId="0" applyNumberFormat="1" applyProtection="1"/>
    <xf numFmtId="0" fontId="0" fillId="7" borderId="0" xfId="0" applyFill="1" applyBorder="1" applyProtection="1"/>
    <xf numFmtId="0" fontId="0" fillId="7" borderId="60" xfId="0" applyFill="1" applyBorder="1" applyProtection="1"/>
    <xf numFmtId="0" fontId="0" fillId="5" borderId="26"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26" xfId="0" applyFill="1" applyBorder="1" applyAlignment="1" applyProtection="1">
      <alignment horizontal="center" wrapText="1"/>
    </xf>
    <xf numFmtId="0" fontId="0" fillId="5" borderId="14" xfId="0" applyFill="1" applyBorder="1" applyAlignment="1" applyProtection="1">
      <alignment horizontal="center" wrapText="1"/>
    </xf>
    <xf numFmtId="0" fontId="0" fillId="5" borderId="27" xfId="0" applyFill="1" applyBorder="1" applyAlignment="1" applyProtection="1">
      <alignment horizontal="center" wrapText="1"/>
    </xf>
    <xf numFmtId="0" fontId="0" fillId="5" borderId="28" xfId="0" applyFill="1" applyBorder="1" applyAlignment="1" applyProtection="1">
      <alignment horizontal="center" wrapText="1"/>
    </xf>
    <xf numFmtId="0" fontId="0" fillId="5" borderId="31" xfId="0" applyFill="1" applyBorder="1" applyAlignment="1" applyProtection="1">
      <alignment horizontal="center" wrapText="1"/>
    </xf>
    <xf numFmtId="0" fontId="0" fillId="5" borderId="16" xfId="0" applyFill="1" applyBorder="1" applyProtection="1"/>
    <xf numFmtId="0" fontId="0" fillId="5" borderId="26" xfId="0" applyFill="1" applyBorder="1" applyAlignment="1" applyProtection="1">
      <alignment wrapText="1"/>
    </xf>
    <xf numFmtId="0" fontId="0" fillId="5" borderId="14" xfId="0" applyFill="1" applyBorder="1" applyAlignment="1" applyProtection="1">
      <alignment wrapText="1"/>
    </xf>
    <xf numFmtId="0" fontId="0" fillId="5" borderId="27" xfId="0" applyFill="1" applyBorder="1" applyAlignment="1" applyProtection="1">
      <alignment wrapText="1"/>
    </xf>
    <xf numFmtId="0" fontId="0" fillId="5" borderId="28" xfId="0" applyFill="1" applyBorder="1" applyAlignment="1" applyProtection="1">
      <alignment wrapText="1"/>
    </xf>
    <xf numFmtId="0" fontId="0" fillId="5" borderId="31" xfId="0" applyFill="1" applyBorder="1" applyAlignment="1" applyProtection="1">
      <alignment wrapText="1"/>
    </xf>
    <xf numFmtId="164" fontId="0" fillId="5" borderId="26" xfId="1" applyNumberFormat="1" applyFont="1" applyFill="1" applyBorder="1" applyAlignment="1" applyProtection="1">
      <alignment horizontal="center" vertical="center" wrapText="1"/>
    </xf>
    <xf numFmtId="0" fontId="0" fillId="8" borderId="27" xfId="0" applyFill="1" applyBorder="1" applyProtection="1"/>
    <xf numFmtId="0" fontId="0" fillId="8" borderId="38" xfId="0" applyFill="1" applyBorder="1" applyProtection="1"/>
    <xf numFmtId="0" fontId="0" fillId="5" borderId="3" xfId="0" applyFill="1" applyBorder="1" applyAlignment="1" applyProtection="1">
      <alignment wrapText="1"/>
    </xf>
    <xf numFmtId="0" fontId="0" fillId="5" borderId="2" xfId="0" applyFill="1" applyBorder="1" applyAlignment="1" applyProtection="1">
      <alignment wrapText="1"/>
    </xf>
    <xf numFmtId="164" fontId="0" fillId="5" borderId="7" xfId="1" applyNumberFormat="1" applyFont="1" applyFill="1" applyBorder="1" applyAlignment="1" applyProtection="1">
      <alignment horizontal="center" vertical="center" wrapText="1"/>
    </xf>
    <xf numFmtId="0" fontId="0" fillId="5" borderId="7" xfId="0" applyFill="1" applyBorder="1" applyAlignment="1" applyProtection="1">
      <alignment wrapText="1"/>
    </xf>
    <xf numFmtId="0" fontId="0" fillId="8" borderId="2" xfId="0" applyFill="1" applyBorder="1" applyProtection="1"/>
    <xf numFmtId="0" fontId="0" fillId="5" borderId="34" xfId="0" applyFill="1" applyBorder="1" applyAlignment="1" applyProtection="1">
      <alignment wrapText="1"/>
    </xf>
    <xf numFmtId="0" fontId="0" fillId="5" borderId="11" xfId="0" applyFill="1" applyBorder="1" applyAlignment="1" applyProtection="1">
      <alignment wrapText="1"/>
    </xf>
    <xf numFmtId="164" fontId="0" fillId="5" borderId="35" xfId="1" applyNumberFormat="1" applyFont="1" applyFill="1" applyBorder="1" applyAlignment="1" applyProtection="1">
      <alignment horizontal="center" vertical="center" wrapText="1"/>
    </xf>
    <xf numFmtId="0" fontId="0" fillId="5" borderId="35" xfId="0" applyFill="1" applyBorder="1" applyAlignment="1" applyProtection="1">
      <alignment wrapText="1"/>
    </xf>
    <xf numFmtId="0" fontId="0" fillId="8" borderId="11" xfId="0" applyFill="1" applyBorder="1" applyProtection="1"/>
    <xf numFmtId="0" fontId="0" fillId="8" borderId="12" xfId="0" applyFill="1" applyBorder="1" applyProtection="1"/>
    <xf numFmtId="0" fontId="2" fillId="8" borderId="34" xfId="0" applyFont="1" applyFill="1" applyBorder="1" applyAlignment="1" applyProtection="1">
      <alignment horizontal="center"/>
    </xf>
    <xf numFmtId="0" fontId="0" fillId="5" borderId="6" xfId="0" applyFill="1" applyBorder="1" applyAlignment="1" applyProtection="1">
      <alignment wrapText="1"/>
    </xf>
    <xf numFmtId="0" fontId="0" fillId="5" borderId="4" xfId="0" applyFill="1" applyBorder="1" applyAlignment="1" applyProtection="1">
      <alignment wrapText="1"/>
    </xf>
    <xf numFmtId="164" fontId="0" fillId="5" borderId="8" xfId="1" applyNumberFormat="1" applyFont="1" applyFill="1" applyBorder="1" applyAlignment="1" applyProtection="1">
      <alignment horizontal="center" vertical="center" wrapText="1"/>
    </xf>
    <xf numFmtId="0" fontId="0" fillId="5" borderId="8" xfId="0" applyFill="1" applyBorder="1" applyAlignment="1" applyProtection="1">
      <alignment wrapText="1"/>
    </xf>
    <xf numFmtId="0" fontId="0" fillId="8" borderId="4" xfId="0" applyFill="1" applyBorder="1" applyProtection="1"/>
    <xf numFmtId="0" fontId="0" fillId="8" borderId="5" xfId="0" applyFill="1" applyBorder="1" applyProtection="1"/>
    <xf numFmtId="0" fontId="1" fillId="5" borderId="14" xfId="0" applyFont="1" applyFill="1" applyBorder="1" applyAlignment="1" applyProtection="1">
      <alignment wrapText="1"/>
    </xf>
    <xf numFmtId="0" fontId="0" fillId="5" borderId="16" xfId="0" applyFill="1" applyBorder="1" applyAlignment="1" applyProtection="1">
      <alignment wrapText="1"/>
    </xf>
    <xf numFmtId="0" fontId="0" fillId="5" borderId="38" xfId="0" applyFill="1" applyBorder="1" applyAlignment="1" applyProtection="1">
      <alignment wrapText="1"/>
    </xf>
    <xf numFmtId="0" fontId="0" fillId="5" borderId="9" xfId="0" applyFill="1" applyBorder="1" applyAlignment="1" applyProtection="1">
      <alignment wrapText="1"/>
    </xf>
    <xf numFmtId="0" fontId="0" fillId="5" borderId="64" xfId="0" applyFill="1" applyBorder="1" applyAlignment="1" applyProtection="1">
      <alignment wrapText="1"/>
    </xf>
    <xf numFmtId="9" fontId="0" fillId="5" borderId="26" xfId="1" applyFont="1" applyFill="1" applyBorder="1" applyAlignment="1" applyProtection="1">
      <alignment horizontal="center" wrapText="1"/>
    </xf>
    <xf numFmtId="164" fontId="0" fillId="5" borderId="61" xfId="1" applyNumberFormat="1" applyFont="1" applyFill="1" applyBorder="1" applyAlignment="1" applyProtection="1">
      <alignment horizontal="center" wrapText="1"/>
    </xf>
    <xf numFmtId="9" fontId="0" fillId="5" borderId="7" xfId="1" applyFont="1" applyFill="1" applyBorder="1" applyAlignment="1" applyProtection="1">
      <alignment horizontal="center" wrapText="1"/>
    </xf>
    <xf numFmtId="0" fontId="0" fillId="5" borderId="7" xfId="0" applyFill="1" applyBorder="1" applyAlignment="1" applyProtection="1">
      <alignment horizontal="center" wrapText="1"/>
    </xf>
    <xf numFmtId="164" fontId="0" fillId="5" borderId="59" xfId="1" applyNumberFormat="1" applyFont="1" applyFill="1" applyBorder="1" applyAlignment="1" applyProtection="1">
      <alignment horizontal="center" wrapText="1"/>
    </xf>
    <xf numFmtId="9" fontId="0" fillId="5" borderId="35" xfId="1" applyFont="1" applyFill="1" applyBorder="1" applyAlignment="1" applyProtection="1">
      <alignment horizontal="center" wrapText="1"/>
    </xf>
    <xf numFmtId="0" fontId="0" fillId="5" borderId="35" xfId="0" applyFill="1" applyBorder="1" applyAlignment="1" applyProtection="1">
      <alignment horizontal="center" wrapText="1"/>
    </xf>
    <xf numFmtId="164" fontId="0" fillId="5" borderId="66" xfId="1" applyNumberFormat="1" applyFont="1" applyFill="1" applyBorder="1" applyAlignment="1" applyProtection="1">
      <alignment horizontal="center" wrapText="1"/>
    </xf>
    <xf numFmtId="9" fontId="0" fillId="5" borderId="8" xfId="1" applyFont="1" applyFill="1" applyBorder="1" applyAlignment="1" applyProtection="1">
      <alignment horizontal="center" wrapText="1"/>
    </xf>
    <xf numFmtId="0" fontId="0" fillId="5" borderId="8" xfId="0" applyFill="1" applyBorder="1" applyAlignment="1" applyProtection="1">
      <alignment horizontal="center" wrapText="1"/>
    </xf>
    <xf numFmtId="0" fontId="0" fillId="0" borderId="2" xfId="0" applyBorder="1" applyAlignment="1">
      <alignment horizontal="center" vertical="center" wrapText="1"/>
    </xf>
    <xf numFmtId="0" fontId="0" fillId="8" borderId="1" xfId="0" applyFill="1" applyBorder="1" applyAlignment="1">
      <alignment horizontal="center" vertical="center" wrapText="1"/>
    </xf>
    <xf numFmtId="0" fontId="16" fillId="0" borderId="32" xfId="0" applyFont="1" applyFill="1" applyBorder="1" applyAlignment="1">
      <alignment horizontal="center" vertical="center"/>
    </xf>
    <xf numFmtId="0" fontId="16" fillId="0" borderId="60"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0" xfId="0" applyFont="1" applyFill="1" applyBorder="1" applyAlignment="1">
      <alignment horizontal="left" vertical="center" wrapText="1"/>
    </xf>
    <xf numFmtId="0" fontId="16" fillId="0" borderId="6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39" xfId="0" applyFont="1" applyBorder="1" applyAlignment="1">
      <alignment horizontal="center" vertical="top" wrapText="1"/>
    </xf>
    <xf numFmtId="0" fontId="1" fillId="0" borderId="0" xfId="0" applyFont="1" applyAlignment="1">
      <alignment horizontal="left" vertical="top" wrapText="1"/>
    </xf>
    <xf numFmtId="0" fontId="2" fillId="0" borderId="1" xfId="0" applyFont="1" applyBorder="1" applyAlignment="1">
      <alignment horizontal="left" vertical="center" wrapText="1"/>
    </xf>
    <xf numFmtId="0" fontId="0" fillId="5" borderId="61" xfId="0" applyFill="1" applyBorder="1" applyAlignment="1">
      <alignment horizontal="left" vertical="center" wrapText="1"/>
    </xf>
    <xf numFmtId="0" fontId="0" fillId="5" borderId="58" xfId="0" applyFill="1" applyBorder="1" applyAlignment="1">
      <alignment horizontal="center" vertical="center" wrapText="1"/>
    </xf>
    <xf numFmtId="0" fontId="0" fillId="5" borderId="59" xfId="0" applyFill="1" applyBorder="1" applyAlignment="1">
      <alignment horizontal="center" vertical="center" wrapText="1"/>
    </xf>
    <xf numFmtId="164" fontId="0" fillId="5" borderId="37" xfId="1" applyNumberFormat="1" applyFont="1" applyFill="1" applyBorder="1" applyAlignment="1" applyProtection="1">
      <alignment horizontal="center" wrapText="1"/>
    </xf>
    <xf numFmtId="164" fontId="0" fillId="5" borderId="32" xfId="1" applyNumberFormat="1" applyFont="1" applyFill="1" applyBorder="1" applyAlignment="1" applyProtection="1">
      <alignment horizontal="center" wrapText="1"/>
    </xf>
    <xf numFmtId="164" fontId="0" fillId="5" borderId="33" xfId="1" applyNumberFormat="1" applyFont="1" applyFill="1" applyBorder="1" applyAlignment="1" applyProtection="1">
      <alignment horizontal="center" wrapText="1"/>
    </xf>
    <xf numFmtId="0" fontId="0" fillId="8" borderId="3" xfId="0" applyFill="1" applyBorder="1" applyAlignment="1" applyProtection="1">
      <alignment horizontal="center"/>
    </xf>
    <xf numFmtId="0" fontId="0" fillId="8" borderId="6" xfId="0" applyFill="1" applyBorder="1" applyAlignment="1" applyProtection="1">
      <alignment horizontal="center"/>
    </xf>
    <xf numFmtId="165" fontId="0" fillId="5" borderId="44" xfId="2" applyNumberFormat="1" applyFont="1" applyFill="1" applyBorder="1" applyAlignment="1" applyProtection="1">
      <alignment horizontal="center" wrapText="1"/>
    </xf>
    <xf numFmtId="165" fontId="0" fillId="5" borderId="45" xfId="2" applyNumberFormat="1" applyFont="1" applyFill="1" applyBorder="1" applyAlignment="1" applyProtection="1">
      <alignment horizontal="center" wrapText="1"/>
    </xf>
    <xf numFmtId="165" fontId="0" fillId="5" borderId="3" xfId="2" applyNumberFormat="1" applyFont="1" applyFill="1" applyBorder="1" applyAlignment="1" applyProtection="1">
      <alignment horizontal="center" wrapText="1"/>
    </xf>
    <xf numFmtId="165" fontId="0" fillId="5" borderId="11" xfId="2" applyNumberFormat="1" applyFont="1" applyFill="1" applyBorder="1" applyAlignment="1" applyProtection="1">
      <alignment horizontal="center" wrapText="1"/>
    </xf>
    <xf numFmtId="165" fontId="0" fillId="5" borderId="34" xfId="2" applyNumberFormat="1" applyFont="1" applyFill="1" applyBorder="1" applyAlignment="1" applyProtection="1">
      <alignment horizontal="center" wrapText="1"/>
    </xf>
    <xf numFmtId="165" fontId="0" fillId="0" borderId="0" xfId="2" applyNumberFormat="1" applyFont="1" applyFill="1" applyBorder="1" applyAlignment="1" applyProtection="1">
      <alignment wrapText="1"/>
    </xf>
    <xf numFmtId="164" fontId="0" fillId="0" borderId="0" xfId="1" applyNumberFormat="1" applyFont="1" applyFill="1" applyBorder="1" applyAlignment="1" applyProtection="1">
      <alignment horizontal="center" wrapText="1"/>
    </xf>
    <xf numFmtId="1" fontId="0" fillId="0" borderId="0" xfId="0" applyNumberFormat="1" applyBorder="1" applyAlignment="1" applyProtection="1">
      <alignment horizontal="center"/>
    </xf>
    <xf numFmtId="165" fontId="0" fillId="8" borderId="12" xfId="0" applyNumberFormat="1" applyFill="1" applyBorder="1" applyProtection="1"/>
    <xf numFmtId="0" fontId="2" fillId="8" borderId="12" xfId="0" applyFont="1" applyFill="1" applyBorder="1" applyAlignment="1" applyProtection="1">
      <alignment horizontal="center"/>
    </xf>
    <xf numFmtId="0" fontId="0" fillId="8" borderId="34" xfId="0" applyFill="1" applyBorder="1" applyAlignment="1" applyProtection="1">
      <alignment horizontal="center"/>
    </xf>
    <xf numFmtId="0" fontId="2" fillId="8" borderId="38" xfId="0" applyFont="1" applyFill="1" applyBorder="1" applyAlignment="1" applyProtection="1">
      <alignment horizontal="center"/>
    </xf>
    <xf numFmtId="0" fontId="0" fillId="8" borderId="28" xfId="0" applyFill="1" applyBorder="1" applyAlignment="1" applyProtection="1">
      <alignment horizontal="center"/>
    </xf>
    <xf numFmtId="0" fontId="0" fillId="8" borderId="51" xfId="0" applyFill="1" applyBorder="1" applyProtection="1"/>
    <xf numFmtId="0" fontId="0" fillId="8" borderId="52" xfId="0" applyFill="1" applyBorder="1" applyProtection="1"/>
    <xf numFmtId="0" fontId="1" fillId="4" borderId="0" xfId="0" applyFont="1" applyFill="1" applyBorder="1" applyAlignment="1" applyProtection="1">
      <alignment horizontal="center" vertical="center" wrapText="1"/>
    </xf>
    <xf numFmtId="0" fontId="0" fillId="5" borderId="24"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16" xfId="0" applyFill="1" applyBorder="1" applyAlignment="1" applyProtection="1">
      <alignment horizontal="center" wrapText="1"/>
    </xf>
    <xf numFmtId="0" fontId="0" fillId="5" borderId="22" xfId="0" applyFill="1" applyBorder="1" applyAlignment="1" applyProtection="1">
      <alignment horizontal="center" vertical="center" wrapText="1"/>
    </xf>
    <xf numFmtId="164" fontId="0" fillId="5" borderId="28" xfId="1" applyNumberFormat="1" applyFont="1" applyFill="1" applyBorder="1" applyAlignment="1" applyProtection="1">
      <alignment horizontal="center" vertical="center" wrapText="1"/>
    </xf>
    <xf numFmtId="164" fontId="0" fillId="5" borderId="34" xfId="1" applyNumberFormat="1" applyFont="1" applyFill="1" applyBorder="1" applyAlignment="1" applyProtection="1">
      <alignment horizontal="center" vertical="center" wrapText="1"/>
    </xf>
    <xf numFmtId="164" fontId="0" fillId="5" borderId="3" xfId="1" applyNumberFormat="1" applyFont="1" applyFill="1" applyBorder="1" applyAlignment="1" applyProtection="1">
      <alignment horizontal="center" vertical="center" wrapText="1"/>
    </xf>
    <xf numFmtId="164" fontId="0" fillId="5" borderId="6" xfId="1" applyNumberFormat="1" applyFont="1" applyFill="1" applyBorder="1" applyAlignment="1" applyProtection="1">
      <alignment horizontal="center" vertical="center" wrapText="1"/>
    </xf>
    <xf numFmtId="0" fontId="0" fillId="5" borderId="10" xfId="0" applyFill="1" applyBorder="1" applyAlignment="1" applyProtection="1">
      <alignment horizontal="center" wrapText="1"/>
    </xf>
    <xf numFmtId="0" fontId="0" fillId="5" borderId="18" xfId="0" applyFill="1" applyBorder="1" applyAlignment="1" applyProtection="1">
      <alignment horizontal="center" wrapText="1"/>
    </xf>
    <xf numFmtId="0" fontId="0" fillId="9" borderId="23" xfId="0" applyFont="1" applyFill="1" applyBorder="1" applyAlignment="1" applyProtection="1">
      <alignment horizontal="left" vertical="center"/>
    </xf>
    <xf numFmtId="0" fontId="0" fillId="9" borderId="0" xfId="0" applyFont="1" applyFill="1" applyBorder="1" applyAlignment="1" applyProtection="1">
      <alignment horizontal="left" vertical="center"/>
    </xf>
    <xf numFmtId="0" fontId="0" fillId="9" borderId="53" xfId="0" applyFont="1" applyFill="1" applyBorder="1" applyAlignment="1" applyProtection="1">
      <alignment horizontal="left" vertical="center"/>
    </xf>
    <xf numFmtId="0" fontId="0" fillId="0" borderId="23" xfId="0" applyFont="1" applyFill="1" applyBorder="1" applyAlignment="1" applyProtection="1">
      <alignment horizontal="left" vertical="center" indent="1"/>
    </xf>
    <xf numFmtId="0" fontId="0" fillId="0" borderId="0" xfId="0" applyFont="1" applyFill="1" applyBorder="1" applyAlignment="1" applyProtection="1">
      <alignment horizontal="left"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165" fontId="0" fillId="5" borderId="13" xfId="2" applyNumberFormat="1" applyFont="1" applyFill="1" applyBorder="1" applyAlignment="1" applyProtection="1">
      <alignment horizontal="center" vertical="center" wrapText="1"/>
    </xf>
    <xf numFmtId="165" fontId="0" fillId="5" borderId="17" xfId="2" applyNumberFormat="1" applyFont="1" applyFill="1" applyBorder="1" applyAlignment="1" applyProtection="1">
      <alignment horizontal="center" vertical="center" wrapText="1"/>
    </xf>
    <xf numFmtId="0" fontId="0" fillId="5" borderId="14" xfId="0" applyFill="1" applyBorder="1" applyAlignment="1" applyProtection="1">
      <alignment horizontal="center" wrapText="1"/>
    </xf>
    <xf numFmtId="0" fontId="0" fillId="5" borderId="22" xfId="0" applyFill="1" applyBorder="1" applyAlignment="1" applyProtection="1">
      <alignment horizontal="center" vertical="center" wrapText="1"/>
    </xf>
    <xf numFmtId="10" fontId="0" fillId="9" borderId="53" xfId="1" applyNumberFormat="1" applyFont="1" applyFill="1" applyBorder="1" applyAlignment="1" applyProtection="1">
      <alignment horizontal="left" vertical="center"/>
    </xf>
    <xf numFmtId="10" fontId="0" fillId="4" borderId="53" xfId="1" applyNumberFormat="1" applyFont="1" applyFill="1" applyBorder="1" applyProtection="1"/>
    <xf numFmtId="165" fontId="0" fillId="0" borderId="0" xfId="2" applyNumberFormat="1" applyFont="1" applyFill="1" applyBorder="1" applyProtection="1"/>
    <xf numFmtId="165" fontId="0" fillId="0" borderId="69" xfId="2" applyNumberFormat="1" applyFont="1" applyFill="1" applyBorder="1" applyProtection="1"/>
    <xf numFmtId="165" fontId="0" fillId="9" borderId="0" xfId="2" applyNumberFormat="1" applyFont="1" applyFill="1" applyBorder="1" applyAlignment="1" applyProtection="1">
      <alignment horizontal="left" vertical="center"/>
    </xf>
    <xf numFmtId="165" fontId="0" fillId="4" borderId="0" xfId="2" applyNumberFormat="1" applyFont="1" applyFill="1" applyBorder="1" applyProtection="1"/>
    <xf numFmtId="165" fontId="0" fillId="0" borderId="62" xfId="2" applyNumberFormat="1" applyFont="1" applyFill="1" applyBorder="1" applyProtection="1"/>
    <xf numFmtId="165" fontId="0" fillId="9" borderId="53" xfId="2" applyNumberFormat="1" applyFont="1" applyFill="1" applyBorder="1" applyProtection="1"/>
    <xf numFmtId="165" fontId="0" fillId="2" borderId="53" xfId="2" applyNumberFormat="1" applyFont="1" applyFill="1" applyBorder="1" applyProtection="1"/>
    <xf numFmtId="0" fontId="16" fillId="0" borderId="32" xfId="0" applyFont="1" applyFill="1" applyBorder="1" applyAlignment="1">
      <alignment horizontal="left" vertical="center"/>
    </xf>
    <xf numFmtId="0" fontId="0" fillId="5" borderId="41" xfId="0" applyFill="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xf>
    <xf numFmtId="1" fontId="0" fillId="7" borderId="46" xfId="0" applyNumberFormat="1" applyFill="1" applyBorder="1" applyAlignment="1" applyProtection="1">
      <alignment horizontal="center"/>
    </xf>
    <xf numFmtId="1" fontId="0" fillId="7" borderId="56" xfId="0" applyNumberFormat="1" applyFill="1" applyBorder="1" applyAlignment="1" applyProtection="1">
      <alignment horizontal="center"/>
    </xf>
    <xf numFmtId="0" fontId="1" fillId="0" borderId="0" xfId="0" applyFont="1" applyAlignment="1">
      <alignment horizontal="center" wrapText="1"/>
    </xf>
    <xf numFmtId="0" fontId="1" fillId="0" borderId="0" xfId="0" applyFont="1" applyAlignment="1">
      <alignment horizontal="left"/>
    </xf>
    <xf numFmtId="0" fontId="0" fillId="0" borderId="0" xfId="0" applyFill="1" applyBorder="1" applyAlignment="1" applyProtection="1">
      <alignment horizontal="left" wrapText="1"/>
    </xf>
    <xf numFmtId="0" fontId="2" fillId="5" borderId="7" xfId="0" applyFont="1" applyFill="1" applyBorder="1" applyAlignment="1">
      <alignment horizontal="left" indent="2"/>
    </xf>
    <xf numFmtId="166" fontId="0" fillId="5" borderId="2" xfId="0" applyNumberFormat="1" applyFill="1" applyBorder="1" applyAlignment="1">
      <alignment horizontal="center" vertical="center"/>
    </xf>
    <xf numFmtId="0" fontId="0" fillId="5" borderId="7" xfId="0" applyFill="1" applyBorder="1" applyAlignment="1">
      <alignment horizontal="left" indent="2"/>
    </xf>
    <xf numFmtId="0" fontId="0" fillId="5" borderId="20" xfId="0" applyFill="1" applyBorder="1" applyAlignment="1">
      <alignment horizontal="left" indent="2"/>
    </xf>
    <xf numFmtId="0" fontId="2" fillId="5" borderId="20" xfId="0" applyFont="1" applyFill="1" applyBorder="1" applyAlignment="1">
      <alignment horizontal="left" indent="2"/>
    </xf>
    <xf numFmtId="0" fontId="0" fillId="5" borderId="42" xfId="0" applyFill="1" applyBorder="1" applyAlignment="1">
      <alignment horizontal="left" indent="2"/>
    </xf>
    <xf numFmtId="166" fontId="0" fillId="5" borderId="41" xfId="0" applyNumberFormat="1" applyFill="1" applyBorder="1" applyAlignment="1">
      <alignment horizontal="center" vertical="center"/>
    </xf>
    <xf numFmtId="0" fontId="0" fillId="5" borderId="8" xfId="0" applyFill="1" applyBorder="1" applyAlignment="1">
      <alignment horizontal="left" indent="2"/>
    </xf>
    <xf numFmtId="166" fontId="0" fillId="5" borderId="4" xfId="0" applyNumberFormat="1" applyFill="1" applyBorder="1" applyAlignment="1">
      <alignment horizontal="center" vertical="center"/>
    </xf>
    <xf numFmtId="0" fontId="0" fillId="0" borderId="0" xfId="0" applyFill="1" applyBorder="1" applyAlignment="1" applyProtection="1">
      <alignment horizontal="left"/>
    </xf>
    <xf numFmtId="165" fontId="0" fillId="2" borderId="0" xfId="2" applyNumberFormat="1" applyFont="1" applyFill="1" applyBorder="1" applyProtection="1"/>
    <xf numFmtId="10" fontId="0" fillId="2" borderId="53" xfId="1" applyNumberFormat="1" applyFont="1" applyFill="1" applyBorder="1" applyAlignment="1" applyProtection="1">
      <alignment horizontal="center"/>
    </xf>
    <xf numFmtId="0" fontId="0" fillId="5" borderId="35" xfId="0" applyFill="1" applyBorder="1" applyAlignment="1">
      <alignment horizontal="left" indent="2"/>
    </xf>
    <xf numFmtId="0" fontId="0" fillId="5" borderId="11" xfId="0" applyFill="1" applyBorder="1"/>
    <xf numFmtId="0" fontId="0" fillId="5" borderId="2" xfId="0" applyFill="1" applyBorder="1"/>
    <xf numFmtId="0" fontId="2" fillId="5" borderId="4" xfId="0" applyFont="1" applyFill="1" applyBorder="1" applyAlignment="1">
      <alignment horizontal="left" indent="2"/>
    </xf>
    <xf numFmtId="0" fontId="0" fillId="5" borderId="4" xfId="0" applyFill="1" applyBorder="1"/>
    <xf numFmtId="1" fontId="0" fillId="7" borderId="46" xfId="0" applyNumberFormat="1" applyFill="1" applyBorder="1" applyAlignment="1">
      <alignment horizontal="center"/>
    </xf>
    <xf numFmtId="166" fontId="0" fillId="7" borderId="54" xfId="0" applyNumberFormat="1" applyFill="1" applyBorder="1" applyAlignment="1">
      <alignment horizontal="center" vertical="center"/>
    </xf>
    <xf numFmtId="0" fontId="0" fillId="7" borderId="54" xfId="0" applyFill="1" applyBorder="1" applyAlignment="1">
      <alignment horizontal="left" indent="2"/>
    </xf>
    <xf numFmtId="166" fontId="0" fillId="7" borderId="54" xfId="0" applyNumberFormat="1" applyFont="1" applyFill="1" applyBorder="1" applyAlignment="1">
      <alignment horizontal="center"/>
    </xf>
    <xf numFmtId="0" fontId="0" fillId="7" borderId="54" xfId="0" applyFont="1" applyFill="1" applyBorder="1"/>
    <xf numFmtId="0" fontId="0" fillId="7" borderId="56" xfId="0" applyFill="1" applyBorder="1" applyAlignment="1">
      <alignment horizontal="center"/>
    </xf>
    <xf numFmtId="166" fontId="0" fillId="7" borderId="0" xfId="0" applyNumberFormat="1" applyFill="1" applyBorder="1" applyAlignment="1">
      <alignment horizontal="center" vertical="center"/>
    </xf>
    <xf numFmtId="0" fontId="0" fillId="7" borderId="0" xfId="0" applyFill="1" applyBorder="1" applyAlignment="1">
      <alignment horizontal="left" indent="2"/>
    </xf>
    <xf numFmtId="166" fontId="0" fillId="7" borderId="0" xfId="0" applyNumberFormat="1" applyFont="1" applyFill="1" applyBorder="1" applyAlignment="1">
      <alignment horizontal="center"/>
    </xf>
    <xf numFmtId="0" fontId="0" fillId="7" borderId="0" xfId="0" applyFont="1" applyFill="1" applyBorder="1"/>
    <xf numFmtId="0" fontId="0" fillId="7" borderId="37" xfId="0" applyFill="1" applyBorder="1" applyAlignment="1">
      <alignment horizontal="center"/>
    </xf>
    <xf numFmtId="166" fontId="0" fillId="7" borderId="58" xfId="0" applyNumberFormat="1" applyFill="1" applyBorder="1" applyAlignment="1">
      <alignment horizontal="center" vertical="center"/>
    </xf>
    <xf numFmtId="0" fontId="0" fillId="7" borderId="58" xfId="0" applyFill="1" applyBorder="1" applyAlignment="1">
      <alignment horizontal="left" indent="2"/>
    </xf>
    <xf numFmtId="166" fontId="0" fillId="7" borderId="58" xfId="0" applyNumberFormat="1" applyFont="1" applyFill="1" applyBorder="1" applyAlignment="1">
      <alignment horizontal="center"/>
    </xf>
    <xf numFmtId="0" fontId="0" fillId="7" borderId="58" xfId="0" applyFont="1" applyFill="1" applyBorder="1"/>
    <xf numFmtId="0" fontId="0" fillId="7" borderId="46" xfId="0" applyFill="1" applyBorder="1" applyAlignment="1">
      <alignment horizontal="center"/>
    </xf>
    <xf numFmtId="1" fontId="0" fillId="7" borderId="56" xfId="0" applyNumberFormat="1" applyFill="1" applyBorder="1" applyAlignment="1">
      <alignment horizontal="center"/>
    </xf>
    <xf numFmtId="166" fontId="10" fillId="0" borderId="0" xfId="0" applyNumberFormat="1" applyFont="1" applyFill="1" applyAlignment="1">
      <alignment vertical="top"/>
    </xf>
    <xf numFmtId="0" fontId="0" fillId="0" borderId="0" xfId="0" applyFill="1"/>
    <xf numFmtId="0" fontId="0" fillId="0" borderId="0" xfId="0" applyFill="1" applyAlignment="1">
      <alignment horizontal="left" wrapText="1"/>
    </xf>
    <xf numFmtId="166" fontId="0" fillId="0" borderId="0" xfId="0" applyNumberForma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166"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wrapText="1"/>
    </xf>
    <xf numFmtId="0" fontId="0" fillId="0" borderId="0" xfId="0" applyFont="1" applyFill="1" applyBorder="1" applyAlignment="1">
      <alignment horizontal="left"/>
    </xf>
    <xf numFmtId="166" fontId="0" fillId="11" borderId="0" xfId="0" applyNumberFormat="1" applyFont="1" applyFill="1" applyBorder="1" applyAlignment="1">
      <alignment horizontal="center" vertical="center"/>
    </xf>
    <xf numFmtId="0" fontId="0" fillId="11" borderId="0" xfId="0" applyFont="1" applyFill="1" applyBorder="1" applyAlignment="1">
      <alignment horizontal="left" vertical="center"/>
    </xf>
    <xf numFmtId="0" fontId="0" fillId="11" borderId="0" xfId="0" applyFont="1" applyFill="1" applyBorder="1" applyAlignment="1">
      <alignment horizontal="left" wrapText="1"/>
    </xf>
    <xf numFmtId="0" fontId="0" fillId="11" borderId="0" xfId="0" applyFont="1" applyFill="1" applyBorder="1" applyAlignment="1">
      <alignment horizontal="left"/>
    </xf>
    <xf numFmtId="166" fontId="32" fillId="14" borderId="0" xfId="0" applyNumberFormat="1" applyFont="1" applyFill="1" applyBorder="1" applyAlignment="1">
      <alignment horizontal="center" vertical="center"/>
    </xf>
    <xf numFmtId="0" fontId="32" fillId="14" borderId="0" xfId="0" applyFont="1" applyFill="1" applyBorder="1" applyAlignment="1">
      <alignment horizontal="left" vertical="center"/>
    </xf>
    <xf numFmtId="0" fontId="32" fillId="14" borderId="0" xfId="0" applyFont="1" applyFill="1" applyBorder="1" applyAlignment="1">
      <alignment horizontal="left" wrapText="1"/>
    </xf>
    <xf numFmtId="0" fontId="0" fillId="14" borderId="0" xfId="0" applyFont="1" applyFill="1" applyBorder="1" applyAlignment="1">
      <alignment horizontal="left"/>
    </xf>
    <xf numFmtId="166" fontId="0" fillId="0" borderId="0" xfId="0" applyNumberFormat="1" applyFont="1" applyFill="1" applyBorder="1" applyAlignment="1">
      <alignment horizontal="center"/>
    </xf>
    <xf numFmtId="0" fontId="0" fillId="0" borderId="0" xfId="0" applyFont="1" applyFill="1" applyBorder="1" applyAlignment="1">
      <alignment horizontal="center"/>
    </xf>
    <xf numFmtId="0" fontId="2" fillId="0" borderId="0" xfId="0" applyFont="1" applyFill="1" applyBorder="1" applyAlignment="1">
      <alignment horizontal="left"/>
    </xf>
    <xf numFmtId="166" fontId="0" fillId="12" borderId="0" xfId="0" applyNumberFormat="1" applyFont="1" applyFill="1" applyBorder="1" applyAlignment="1">
      <alignment horizontal="center" vertical="center"/>
    </xf>
    <xf numFmtId="0" fontId="0" fillId="12" borderId="0" xfId="0" applyFont="1" applyFill="1" applyBorder="1" applyAlignment="1">
      <alignment horizontal="left"/>
    </xf>
    <xf numFmtId="0" fontId="0" fillId="12" borderId="0" xfId="0" applyFont="1" applyFill="1" applyBorder="1" applyAlignment="1">
      <alignment horizontal="left" wrapText="1"/>
    </xf>
    <xf numFmtId="166" fontId="0" fillId="0" borderId="0" xfId="0" applyNumberFormat="1" applyFill="1"/>
    <xf numFmtId="0" fontId="0" fillId="8" borderId="14" xfId="0" applyFill="1" applyBorder="1" applyAlignment="1" applyProtection="1">
      <alignment vertical="center" wrapText="1"/>
    </xf>
    <xf numFmtId="0" fontId="0" fillId="8" borderId="15" xfId="0" applyFill="1" applyBorder="1" applyAlignment="1" applyProtection="1">
      <alignment vertical="center" wrapText="1"/>
    </xf>
    <xf numFmtId="0" fontId="0" fillId="8" borderId="16" xfId="0" applyFill="1" applyBorder="1" applyAlignment="1" applyProtection="1">
      <alignment vertical="center" wrapText="1"/>
    </xf>
    <xf numFmtId="164" fontId="33" fillId="4" borderId="0" xfId="1" applyNumberFormat="1" applyFont="1" applyFill="1" applyBorder="1" applyAlignment="1" applyProtection="1">
      <alignment horizontal="center" vertical="top"/>
    </xf>
    <xf numFmtId="14" fontId="0" fillId="0" borderId="1" xfId="0" applyNumberFormat="1" applyBorder="1"/>
    <xf numFmtId="0" fontId="0" fillId="5" borderId="50" xfId="0" applyFill="1" applyBorder="1" applyAlignment="1" applyProtection="1">
      <alignment horizontal="center" vertical="center" wrapText="1"/>
    </xf>
    <xf numFmtId="0" fontId="0" fillId="5" borderId="51" xfId="0" applyFill="1" applyBorder="1" applyAlignment="1" applyProtection="1">
      <alignment horizontal="center" vertical="center" wrapText="1"/>
    </xf>
    <xf numFmtId="0" fontId="0" fillId="5" borderId="52"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16" xfId="0" applyFill="1" applyBorder="1" applyAlignment="1" applyProtection="1">
      <alignment horizontal="center" wrapText="1"/>
    </xf>
    <xf numFmtId="165" fontId="0" fillId="5" borderId="22" xfId="2" applyNumberFormat="1" applyFont="1"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22" xfId="0" applyFill="1" applyBorder="1" applyAlignment="1" applyProtection="1">
      <alignment horizontal="center" vertical="center" wrapText="1"/>
    </xf>
    <xf numFmtId="165" fontId="0" fillId="9" borderId="53" xfId="2" quotePrefix="1" applyNumberFormat="1" applyFont="1" applyFill="1" applyBorder="1" applyProtection="1"/>
    <xf numFmtId="0" fontId="2" fillId="0" borderId="1" xfId="0" applyFont="1" applyBorder="1" applyAlignment="1">
      <alignment wrapText="1"/>
    </xf>
    <xf numFmtId="14" fontId="0" fillId="15" borderId="1" xfId="0" applyNumberFormat="1" applyFill="1" applyBorder="1" applyAlignment="1">
      <alignment horizontal="center" vertical="top"/>
    </xf>
    <xf numFmtId="0" fontId="0" fillId="15" borderId="1" xfId="0" applyFill="1" applyBorder="1" applyAlignment="1">
      <alignment vertical="top" wrapText="1"/>
    </xf>
    <xf numFmtId="14" fontId="0" fillId="10" borderId="1" xfId="0" applyNumberFormat="1" applyFill="1" applyBorder="1" applyAlignment="1">
      <alignment vertical="top"/>
    </xf>
    <xf numFmtId="0" fontId="0" fillId="10" borderId="1" xfId="0" applyFill="1" applyBorder="1" applyAlignment="1">
      <alignment wrapText="1"/>
    </xf>
    <xf numFmtId="14" fontId="0" fillId="0" borderId="1" xfId="0" applyNumberFormat="1" applyBorder="1" applyAlignment="1">
      <alignment horizontal="center" vertical="top"/>
    </xf>
    <xf numFmtId="0" fontId="0" fillId="0" borderId="1" xfId="0" applyFill="1" applyBorder="1" applyAlignment="1">
      <alignment wrapText="1"/>
    </xf>
    <xf numFmtId="1" fontId="0" fillId="0" borderId="15" xfId="2" applyNumberFormat="1" applyFont="1" applyFill="1" applyBorder="1" applyAlignment="1" applyProtection="1">
      <alignment wrapText="1"/>
      <protection locked="0"/>
    </xf>
    <xf numFmtId="1" fontId="0" fillId="3" borderId="26" xfId="2" applyNumberFormat="1" applyFont="1" applyFill="1" applyBorder="1" applyAlignment="1" applyProtection="1">
      <alignment wrapText="1"/>
      <protection locked="0"/>
    </xf>
    <xf numFmtId="0" fontId="0" fillId="0" borderId="49" xfId="0" applyFill="1" applyBorder="1" applyAlignment="1" applyProtection="1">
      <alignment horizontal="left"/>
    </xf>
    <xf numFmtId="1" fontId="0" fillId="0" borderId="19" xfId="0" applyNumberFormat="1" applyFill="1" applyBorder="1" applyAlignment="1" applyProtection="1">
      <alignment wrapText="1"/>
      <protection locked="0"/>
    </xf>
    <xf numFmtId="1" fontId="0" fillId="0" borderId="19" xfId="2" applyNumberFormat="1" applyFont="1" applyFill="1" applyBorder="1" applyAlignment="1" applyProtection="1">
      <alignment wrapText="1"/>
      <protection locked="0"/>
    </xf>
    <xf numFmtId="1" fontId="0" fillId="0" borderId="4" xfId="2" applyNumberFormat="1" applyFont="1" applyFill="1" applyBorder="1" applyAlignment="1" applyProtection="1">
      <alignment wrapText="1"/>
      <protection locked="0"/>
    </xf>
    <xf numFmtId="1" fontId="0" fillId="0" borderId="5" xfId="2" applyNumberFormat="1" applyFont="1" applyFill="1" applyBorder="1" applyAlignment="1" applyProtection="1">
      <alignment wrapText="1"/>
      <protection locked="0"/>
    </xf>
    <xf numFmtId="1" fontId="0" fillId="0" borderId="6" xfId="2" applyNumberFormat="1" applyFont="1" applyFill="1" applyBorder="1" applyAlignment="1" applyProtection="1">
      <alignment wrapText="1"/>
      <protection locked="0"/>
    </xf>
    <xf numFmtId="0" fontId="0" fillId="0" borderId="32" xfId="0" applyBorder="1" applyAlignment="1">
      <alignment horizontal="left" vertical="center" wrapText="1"/>
    </xf>
    <xf numFmtId="0" fontId="0" fillId="0" borderId="23" xfId="0" applyFont="1" applyFill="1" applyBorder="1" applyAlignment="1" applyProtection="1">
      <alignment horizontal="left" vertical="top" indent="3"/>
    </xf>
    <xf numFmtId="0" fontId="0" fillId="0" borderId="0" xfId="0" applyFont="1" applyFill="1" applyBorder="1" applyAlignment="1" applyProtection="1">
      <alignment horizontal="left" vertical="top" indent="3"/>
    </xf>
    <xf numFmtId="0" fontId="35" fillId="0" borderId="1" xfId="0" applyFont="1" applyBorder="1" applyAlignment="1">
      <alignment horizontal="justify" vertical="center"/>
    </xf>
    <xf numFmtId="0" fontId="0" fillId="5" borderId="32"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1" xfId="0" applyFill="1" applyBorder="1" applyAlignment="1">
      <alignment horizontal="center" vertical="center" wrapText="1"/>
    </xf>
    <xf numFmtId="0" fontId="12" fillId="0" borderId="0" xfId="0" applyFont="1" applyAlignment="1">
      <alignment horizontal="left" vertical="top" wrapText="1"/>
    </xf>
    <xf numFmtId="0" fontId="0" fillId="0" borderId="0" xfId="0" applyAlignment="1">
      <alignment horizontal="left" vertical="top" wrapText="1"/>
    </xf>
    <xf numFmtId="0" fontId="0" fillId="0" borderId="32" xfId="0" applyBorder="1" applyAlignment="1">
      <alignment horizontal="center" vertical="center" wrapText="1"/>
    </xf>
    <xf numFmtId="0" fontId="0" fillId="0" borderId="61" xfId="0" applyBorder="1" applyAlignment="1">
      <alignment horizontal="center" vertical="center" wrapText="1"/>
    </xf>
    <xf numFmtId="0" fontId="1" fillId="0" borderId="0" xfId="0" applyFont="1" applyAlignment="1">
      <alignment horizontal="left" wrapText="1"/>
    </xf>
    <xf numFmtId="0" fontId="0" fillId="5" borderId="1" xfId="0" applyFill="1" applyBorder="1" applyAlignment="1">
      <alignment horizontal="center" vertical="center" textRotation="90" wrapText="1"/>
    </xf>
    <xf numFmtId="0" fontId="0" fillId="0" borderId="0" xfId="0" applyAlignment="1">
      <alignment horizontal="left" vertical="top"/>
    </xf>
    <xf numFmtId="0" fontId="0" fillId="0" borderId="60" xfId="0" applyBorder="1" applyAlignment="1">
      <alignment horizontal="center" vertical="center" wrapText="1"/>
    </xf>
    <xf numFmtId="0" fontId="0" fillId="0" borderId="0" xfId="0" applyAlignment="1">
      <alignment horizontal="left" wrapText="1"/>
    </xf>
    <xf numFmtId="0" fontId="0" fillId="0" borderId="1" xfId="0" applyBorder="1" applyAlignment="1">
      <alignment horizontal="center" vertical="center" wrapText="1"/>
    </xf>
    <xf numFmtId="0" fontId="0" fillId="0" borderId="0" xfId="0" applyAlignment="1"/>
    <xf numFmtId="0" fontId="1" fillId="0" borderId="1" xfId="0" applyFont="1" applyBorder="1" applyAlignment="1">
      <alignment horizontal="center" vertical="top" wrapText="1"/>
    </xf>
    <xf numFmtId="0" fontId="0" fillId="5" borderId="1" xfId="0" applyFill="1" applyBorder="1" applyAlignment="1">
      <alignment horizontal="center" vertical="center" wrapText="1"/>
    </xf>
    <xf numFmtId="0" fontId="12" fillId="0" borderId="0" xfId="0" applyFont="1" applyAlignment="1">
      <alignment horizontal="left" vertical="top"/>
    </xf>
    <xf numFmtId="0" fontId="0" fillId="0" borderId="1" xfId="0" applyBorder="1" applyAlignment="1">
      <alignment horizontal="left" vertical="top"/>
    </xf>
    <xf numFmtId="0" fontId="0" fillId="5" borderId="17" xfId="0" applyFill="1" applyBorder="1" applyAlignment="1" applyProtection="1">
      <alignment horizontal="center" vertical="center" wrapText="1"/>
    </xf>
    <xf numFmtId="14" fontId="0" fillId="0" borderId="1" xfId="0" applyNumberFormat="1" applyBorder="1" applyAlignment="1">
      <alignment vertical="top" wrapText="1"/>
    </xf>
    <xf numFmtId="0" fontId="0" fillId="5" borderId="32"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1" xfId="0" applyFill="1" applyBorder="1" applyAlignment="1">
      <alignment horizontal="center" vertical="center" wrapText="1"/>
    </xf>
    <xf numFmtId="0" fontId="12"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wrapText="1"/>
    </xf>
    <xf numFmtId="0" fontId="0" fillId="0" borderId="32" xfId="0" applyFill="1" applyBorder="1" applyAlignment="1">
      <alignment horizontal="left" vertical="top" wrapText="1"/>
    </xf>
    <xf numFmtId="0" fontId="0" fillId="0" borderId="60" xfId="0" applyFill="1" applyBorder="1" applyAlignment="1">
      <alignment horizontal="left" vertical="top" wrapText="1"/>
    </xf>
    <xf numFmtId="0" fontId="0" fillId="0" borderId="61" xfId="0" applyFill="1" applyBorder="1" applyAlignment="1">
      <alignment horizontal="left" vertical="top" wrapText="1"/>
    </xf>
    <xf numFmtId="0" fontId="0" fillId="0" borderId="32" xfId="0" applyBorder="1" applyAlignment="1">
      <alignment horizontal="center" vertical="center" wrapText="1"/>
    </xf>
    <xf numFmtId="0" fontId="0" fillId="0" borderId="61" xfId="0" applyBorder="1" applyAlignment="1">
      <alignment horizontal="center" vertical="center" wrapText="1"/>
    </xf>
    <xf numFmtId="0" fontId="1" fillId="0" borderId="0" xfId="0" applyFont="1" applyAlignment="1">
      <alignment horizontal="left" wrapText="1"/>
    </xf>
    <xf numFmtId="0" fontId="0" fillId="0" borderId="46" xfId="0" applyBorder="1" applyAlignment="1">
      <alignment horizontal="center" vertical="center" textRotation="90" wrapText="1"/>
    </xf>
    <xf numFmtId="0" fontId="0" fillId="0" borderId="56" xfId="0" applyBorder="1" applyAlignment="1">
      <alignment horizontal="center" vertical="center" textRotation="90" wrapText="1"/>
    </xf>
    <xf numFmtId="0" fontId="0" fillId="0" borderId="37" xfId="0" applyBorder="1" applyAlignment="1">
      <alignment horizontal="center" vertical="center" textRotation="90" wrapText="1"/>
    </xf>
    <xf numFmtId="0" fontId="0" fillId="0" borderId="55" xfId="0" applyBorder="1" applyAlignment="1">
      <alignment horizontal="center" vertical="center" textRotation="90" wrapText="1"/>
    </xf>
    <xf numFmtId="0" fontId="0" fillId="0" borderId="57" xfId="0" applyBorder="1" applyAlignment="1">
      <alignment horizontal="center" vertical="center" textRotation="90" wrapText="1"/>
    </xf>
    <xf numFmtId="0" fontId="0" fillId="0" borderId="59" xfId="0" applyBorder="1" applyAlignment="1">
      <alignment horizontal="center" vertical="center" textRotation="90" wrapText="1"/>
    </xf>
    <xf numFmtId="0" fontId="0" fillId="0" borderId="43" xfId="0" applyBorder="1" applyAlignment="1">
      <alignment horizontal="center" vertical="center" textRotation="90"/>
    </xf>
    <xf numFmtId="0" fontId="0" fillId="0" borderId="63" xfId="0" applyBorder="1" applyAlignment="1">
      <alignment horizontal="center" vertical="center" textRotation="90"/>
    </xf>
    <xf numFmtId="0" fontId="0" fillId="0" borderId="12" xfId="0" applyBorder="1" applyAlignment="1">
      <alignment horizontal="center" vertical="center" textRotation="90"/>
    </xf>
    <xf numFmtId="0" fontId="0" fillId="0" borderId="43" xfId="0" applyBorder="1" applyAlignment="1">
      <alignment horizontal="center" vertical="center" textRotation="90" wrapText="1"/>
    </xf>
    <xf numFmtId="0" fontId="0" fillId="0" borderId="12" xfId="0" applyBorder="1" applyAlignment="1">
      <alignment horizontal="center" vertical="center" textRotation="90" wrapText="1"/>
    </xf>
    <xf numFmtId="0" fontId="0" fillId="5" borderId="43" xfId="0" applyFill="1" applyBorder="1" applyAlignment="1">
      <alignment horizontal="center" vertical="center" textRotation="90" wrapText="1"/>
    </xf>
    <xf numFmtId="0" fontId="0" fillId="5" borderId="12" xfId="0" applyFill="1" applyBorder="1" applyAlignment="1">
      <alignment horizontal="center" vertical="center" textRotation="90" wrapText="1"/>
    </xf>
    <xf numFmtId="0" fontId="0" fillId="5" borderId="1" xfId="0" applyFill="1" applyBorder="1" applyAlignment="1">
      <alignment horizontal="center" vertical="center" textRotation="90" wrapText="1"/>
    </xf>
    <xf numFmtId="0" fontId="0" fillId="5" borderId="43" xfId="0" applyFill="1" applyBorder="1" applyAlignment="1">
      <alignment horizontal="center" vertical="center" textRotation="90"/>
    </xf>
    <xf numFmtId="0" fontId="0" fillId="5" borderId="63" xfId="0" applyFill="1" applyBorder="1" applyAlignment="1">
      <alignment horizontal="center" vertical="center" textRotation="90"/>
    </xf>
    <xf numFmtId="0" fontId="0" fillId="5" borderId="12" xfId="0" applyFill="1" applyBorder="1" applyAlignment="1">
      <alignment horizontal="center" vertical="center" textRotation="90"/>
    </xf>
    <xf numFmtId="0" fontId="0" fillId="5" borderId="63" xfId="0" applyFill="1" applyBorder="1" applyAlignment="1">
      <alignment horizontal="center" vertical="center" textRotation="90" wrapText="1"/>
    </xf>
    <xf numFmtId="0" fontId="0" fillId="0" borderId="0" xfId="0" applyAlignment="1">
      <alignment horizontal="left" vertical="top"/>
    </xf>
    <xf numFmtId="0" fontId="0" fillId="0" borderId="60" xfId="0" applyBorder="1" applyAlignment="1">
      <alignment horizontal="center" vertical="center" wrapText="1"/>
    </xf>
    <xf numFmtId="0" fontId="0" fillId="15" borderId="32" xfId="0" applyFill="1" applyBorder="1" applyAlignment="1">
      <alignment horizontal="center" vertical="center" wrapText="1"/>
    </xf>
    <xf numFmtId="0" fontId="0" fillId="15" borderId="61" xfId="0" applyFill="1" applyBorder="1" applyAlignment="1">
      <alignment horizontal="center" vertical="center" wrapText="1"/>
    </xf>
    <xf numFmtId="0" fontId="0" fillId="8" borderId="33" xfId="0" applyFill="1" applyBorder="1" applyAlignment="1">
      <alignment horizontal="center" vertical="center" wrapText="1"/>
    </xf>
    <xf numFmtId="0" fontId="0" fillId="8" borderId="72" xfId="0" applyFill="1" applyBorder="1" applyAlignment="1">
      <alignment horizontal="center" vertical="center" wrapText="1"/>
    </xf>
    <xf numFmtId="0" fontId="0" fillId="8" borderId="66" xfId="0" applyFill="1" applyBorder="1" applyAlignment="1">
      <alignment horizontal="center" vertical="center" wrapText="1"/>
    </xf>
    <xf numFmtId="0" fontId="0" fillId="0" borderId="0" xfId="0" applyAlignment="1">
      <alignment horizontal="left" wrapText="1"/>
    </xf>
    <xf numFmtId="0" fontId="0" fillId="8" borderId="0" xfId="0" applyFill="1" applyAlignment="1">
      <alignment horizontal="left" vertical="top" wrapText="1"/>
    </xf>
    <xf numFmtId="0" fontId="15" fillId="0" borderId="0" xfId="0" applyFont="1" applyAlignment="1">
      <alignment horizontal="left" vertical="top" wrapText="1"/>
    </xf>
    <xf numFmtId="0" fontId="0" fillId="0" borderId="1" xfId="0" applyBorder="1" applyAlignment="1">
      <alignment horizontal="center" vertical="center" wrapText="1"/>
    </xf>
    <xf numFmtId="0" fontId="0" fillId="0" borderId="0" xfId="0" applyAlignment="1"/>
    <xf numFmtId="0" fontId="0" fillId="5" borderId="46" xfId="0" applyFill="1" applyBorder="1" applyAlignment="1">
      <alignment horizontal="center" vertical="center" wrapText="1"/>
    </xf>
    <xf numFmtId="0" fontId="0" fillId="5" borderId="55" xfId="0" applyFill="1" applyBorder="1" applyAlignment="1">
      <alignment horizontal="center" vertical="center" wrapText="1"/>
    </xf>
    <xf numFmtId="0" fontId="0" fillId="0" borderId="63" xfId="0" applyBorder="1" applyAlignment="1">
      <alignment horizontal="center" vertical="center" textRotation="90" wrapText="1"/>
    </xf>
    <xf numFmtId="0" fontId="0" fillId="10" borderId="32" xfId="0" applyFill="1" applyBorder="1" applyAlignment="1">
      <alignment vertical="top" wrapText="1"/>
    </xf>
    <xf numFmtId="0" fontId="0" fillId="10" borderId="60" xfId="0" applyFill="1" applyBorder="1" applyAlignment="1">
      <alignment vertical="top"/>
    </xf>
    <xf numFmtId="0" fontId="0" fillId="10" borderId="61" xfId="0" applyFill="1" applyBorder="1" applyAlignment="1">
      <alignment vertical="top"/>
    </xf>
    <xf numFmtId="0" fontId="1" fillId="0" borderId="1" xfId="0" applyFont="1" applyBorder="1" applyAlignment="1">
      <alignment horizontal="center" vertical="top" wrapText="1"/>
    </xf>
    <xf numFmtId="0" fontId="0" fillId="0" borderId="58" xfId="0" applyBorder="1" applyAlignment="1">
      <alignment horizontal="left" vertical="top" wrapText="1"/>
    </xf>
    <xf numFmtId="0" fontId="0" fillId="0" borderId="0" xfId="0" applyFill="1" applyBorder="1" applyAlignment="1" applyProtection="1">
      <alignment horizontal="left" wrapText="1"/>
    </xf>
    <xf numFmtId="0" fontId="0" fillId="5" borderId="1" xfId="0" applyFill="1" applyBorder="1" applyAlignment="1" applyProtection="1">
      <alignment horizontal="center" vertical="center" wrapText="1"/>
    </xf>
    <xf numFmtId="0" fontId="0" fillId="0" borderId="60" xfId="0" applyFill="1" applyBorder="1" applyAlignment="1">
      <alignment horizontal="left" vertical="top"/>
    </xf>
    <xf numFmtId="0" fontId="0" fillId="0" borderId="61" xfId="0" applyFill="1" applyBorder="1" applyAlignment="1">
      <alignment horizontal="left" vertical="top"/>
    </xf>
    <xf numFmtId="0" fontId="0" fillId="8" borderId="32" xfId="0" applyFill="1" applyBorder="1" applyAlignment="1">
      <alignment horizontal="center" vertical="center" wrapText="1"/>
    </xf>
    <xf numFmtId="0" fontId="0" fillId="8" borderId="60" xfId="0" applyFill="1" applyBorder="1" applyAlignment="1">
      <alignment horizontal="center" vertical="center" wrapText="1"/>
    </xf>
    <xf numFmtId="0" fontId="0" fillId="8" borderId="6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textRotation="90"/>
    </xf>
    <xf numFmtId="0" fontId="0" fillId="5" borderId="1" xfId="0" applyFill="1" applyBorder="1" applyAlignment="1">
      <alignment horizontal="center" vertical="center" textRotation="90"/>
    </xf>
    <xf numFmtId="0" fontId="12" fillId="0" borderId="0" xfId="0" applyFont="1" applyAlignment="1">
      <alignment horizontal="left" vertical="top"/>
    </xf>
    <xf numFmtId="0" fontId="0" fillId="0" borderId="1" xfId="0" applyBorder="1" applyAlignment="1">
      <alignment horizontal="center" vertical="center" textRotation="90" wrapText="1"/>
    </xf>
    <xf numFmtId="0" fontId="8" fillId="0" borderId="0" xfId="0" applyFont="1" applyAlignment="1">
      <alignment horizontal="left" vertical="top" wrapText="1"/>
    </xf>
    <xf numFmtId="0" fontId="0" fillId="0" borderId="23" xfId="0" applyFont="1" applyFill="1" applyBorder="1" applyAlignment="1" applyProtection="1">
      <alignment horizontal="left" vertical="top" indent="2"/>
    </xf>
    <xf numFmtId="0" fontId="0" fillId="0" borderId="0" xfId="0" applyFont="1" applyFill="1" applyBorder="1" applyAlignment="1" applyProtection="1">
      <alignment horizontal="left" vertical="top" indent="2"/>
    </xf>
    <xf numFmtId="0" fontId="0" fillId="0" borderId="23" xfId="0" applyFont="1" applyFill="1" applyBorder="1" applyAlignment="1" applyProtection="1">
      <alignment horizontal="left" vertical="top" indent="3"/>
    </xf>
    <xf numFmtId="0" fontId="0" fillId="0" borderId="0" xfId="0" applyFont="1" applyFill="1" applyBorder="1" applyAlignment="1" applyProtection="1">
      <alignment horizontal="left" vertical="top" indent="3"/>
    </xf>
    <xf numFmtId="0" fontId="1" fillId="8" borderId="14" xfId="0" applyFont="1" applyFill="1" applyBorder="1" applyAlignment="1" applyProtection="1">
      <alignment horizontal="center"/>
    </xf>
    <xf numFmtId="0" fontId="1" fillId="8" borderId="15" xfId="0" applyFont="1" applyFill="1" applyBorder="1" applyAlignment="1" applyProtection="1">
      <alignment horizontal="center"/>
    </xf>
    <xf numFmtId="0" fontId="0" fillId="9" borderId="23" xfId="0" applyFill="1" applyBorder="1" applyProtection="1"/>
    <xf numFmtId="0" fontId="0" fillId="9" borderId="53" xfId="0" applyFill="1" applyBorder="1" applyProtection="1"/>
    <xf numFmtId="0" fontId="0" fillId="9" borderId="14" xfId="0" applyFill="1" applyBorder="1" applyProtection="1"/>
    <xf numFmtId="0" fontId="0" fillId="9" borderId="16" xfId="0" applyFill="1" applyBorder="1" applyProtection="1"/>
    <xf numFmtId="0" fontId="1" fillId="4" borderId="17"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0" fontId="1" fillId="4" borderId="24"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22"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0" fillId="0" borderId="68" xfId="0" applyFont="1" applyFill="1" applyBorder="1" applyAlignment="1" applyProtection="1">
      <alignment horizontal="left" vertical="center" wrapText="1" indent="3"/>
    </xf>
    <xf numFmtId="0" fontId="0" fillId="0" borderId="69" xfId="0" applyFont="1" applyFill="1" applyBorder="1" applyAlignment="1" applyProtection="1">
      <alignment horizontal="left" vertical="center" wrapText="1" indent="3"/>
    </xf>
    <xf numFmtId="0" fontId="1" fillId="4" borderId="17"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1" fillId="4" borderId="23" xfId="0" applyFont="1" applyFill="1" applyBorder="1" applyAlignment="1" applyProtection="1">
      <alignment horizontal="center" vertical="center" wrapText="1"/>
    </xf>
    <xf numFmtId="0" fontId="1" fillId="4" borderId="5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4" borderId="23" xfId="0" applyFont="1" applyFill="1" applyBorder="1" applyAlignment="1" applyProtection="1">
      <alignment horizontal="left" vertical="center" wrapText="1"/>
    </xf>
    <xf numFmtId="0" fontId="1" fillId="4" borderId="0" xfId="0" applyFont="1" applyFill="1" applyBorder="1" applyAlignment="1" applyProtection="1">
      <alignment horizontal="left" vertical="center" wrapText="1"/>
    </xf>
    <xf numFmtId="0" fontId="0" fillId="0" borderId="24" xfId="0" applyFont="1" applyFill="1" applyBorder="1" applyAlignment="1" applyProtection="1">
      <alignment horizontal="left" vertical="top" wrapText="1" indent="1"/>
    </xf>
    <xf numFmtId="0" fontId="0" fillId="0" borderId="62" xfId="0" applyFont="1" applyFill="1" applyBorder="1" applyAlignment="1" applyProtection="1">
      <alignment horizontal="left" vertical="top" wrapText="1" indent="1"/>
    </xf>
    <xf numFmtId="0" fontId="15" fillId="0" borderId="0" xfId="0" applyFont="1" applyAlignment="1">
      <alignment horizontal="left" wrapText="1"/>
    </xf>
    <xf numFmtId="0" fontId="0" fillId="0" borderId="43" xfId="0" applyBorder="1" applyAlignment="1">
      <alignment horizontal="center" vertical="top"/>
    </xf>
    <xf numFmtId="0" fontId="0" fillId="0" borderId="63" xfId="0" applyBorder="1" applyAlignment="1">
      <alignment horizontal="center" vertical="top"/>
    </xf>
    <xf numFmtId="0" fontId="0" fillId="0" borderId="12" xfId="0" applyBorder="1" applyAlignment="1">
      <alignment horizontal="center" vertical="top"/>
    </xf>
    <xf numFmtId="0" fontId="7"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wrapText="1"/>
    </xf>
    <xf numFmtId="0" fontId="0" fillId="5" borderId="14"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47" xfId="0" applyFill="1" applyBorder="1" applyAlignment="1" applyProtection="1">
      <alignment horizontal="center" vertical="center" wrapText="1"/>
    </xf>
    <xf numFmtId="0" fontId="0" fillId="5" borderId="52" xfId="0" applyFill="1" applyBorder="1" applyAlignment="1" applyProtection="1">
      <alignment horizontal="center" vertical="center" wrapText="1"/>
    </xf>
    <xf numFmtId="0" fontId="0" fillId="8" borderId="47" xfId="0" applyFill="1" applyBorder="1" applyAlignment="1" applyProtection="1">
      <alignment horizontal="center" vertical="center" wrapText="1"/>
    </xf>
    <xf numFmtId="0" fontId="0" fillId="8" borderId="49" xfId="0" applyFill="1" applyBorder="1" applyAlignment="1" applyProtection="1">
      <alignment horizontal="center" vertical="center" wrapText="1"/>
    </xf>
    <xf numFmtId="0" fontId="0" fillId="8" borderId="14" xfId="0" applyFill="1" applyBorder="1" applyAlignment="1" applyProtection="1">
      <alignment horizontal="center" vertical="center" wrapText="1"/>
    </xf>
    <xf numFmtId="0" fontId="0" fillId="8" borderId="15" xfId="0" applyFill="1" applyBorder="1" applyAlignment="1" applyProtection="1">
      <alignment horizontal="center" vertical="center" wrapText="1"/>
    </xf>
    <xf numFmtId="0" fontId="0" fillId="8" borderId="16" xfId="0" applyFill="1" applyBorder="1" applyAlignment="1" applyProtection="1">
      <alignment horizontal="center" vertical="center" wrapText="1"/>
    </xf>
    <xf numFmtId="0" fontId="0" fillId="8" borderId="9" xfId="0" applyFill="1" applyBorder="1" applyAlignment="1" applyProtection="1">
      <alignment horizontal="center" vertical="center" wrapText="1"/>
    </xf>
    <xf numFmtId="0" fontId="0" fillId="8" borderId="63"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24" xfId="0" applyFill="1" applyBorder="1" applyAlignment="1" applyProtection="1">
      <alignment horizontal="center" vertical="center" wrapText="1"/>
    </xf>
    <xf numFmtId="0" fontId="0" fillId="8" borderId="10" xfId="0" applyFill="1" applyBorder="1" applyAlignment="1" applyProtection="1">
      <alignment horizontal="center" vertical="center" wrapText="1"/>
    </xf>
    <xf numFmtId="0" fontId="0" fillId="8" borderId="48" xfId="0" applyFill="1" applyBorder="1" applyAlignment="1" applyProtection="1">
      <alignment horizontal="center" vertical="center" wrapText="1"/>
    </xf>
    <xf numFmtId="0" fontId="0" fillId="8" borderId="50" xfId="0" applyFill="1" applyBorder="1" applyAlignment="1" applyProtection="1">
      <alignment horizontal="center" vertical="center" wrapText="1"/>
    </xf>
    <xf numFmtId="0" fontId="0" fillId="8" borderId="44" xfId="0" applyFill="1" applyBorder="1" applyAlignment="1" applyProtection="1">
      <alignment horizontal="center" vertical="center" wrapText="1"/>
    </xf>
    <xf numFmtId="0" fontId="0" fillId="8" borderId="41" xfId="0" applyFill="1" applyBorder="1" applyAlignment="1" applyProtection="1">
      <alignment horizontal="center" vertical="center" wrapText="1"/>
    </xf>
    <xf numFmtId="0" fontId="0" fillId="8" borderId="39" xfId="0" applyFill="1" applyBorder="1" applyAlignment="1" applyProtection="1">
      <alignment horizontal="center" vertical="center" wrapText="1"/>
    </xf>
    <xf numFmtId="0" fontId="0" fillId="8" borderId="43" xfId="0" applyFill="1" applyBorder="1" applyAlignment="1" applyProtection="1">
      <alignment horizontal="center" vertical="center" wrapText="1"/>
    </xf>
    <xf numFmtId="0" fontId="0" fillId="8" borderId="45" xfId="0" applyFill="1" applyBorder="1" applyAlignment="1" applyProtection="1">
      <alignment horizontal="center" vertical="center" wrapText="1"/>
    </xf>
    <xf numFmtId="0" fontId="0" fillId="8" borderId="40" xfId="0" applyFill="1" applyBorder="1" applyAlignment="1" applyProtection="1">
      <alignment horizontal="center" vertical="center" wrapText="1"/>
    </xf>
    <xf numFmtId="0" fontId="0" fillId="8" borderId="17" xfId="0" applyFill="1" applyBorder="1" applyAlignment="1" applyProtection="1">
      <alignment horizontal="center" vertical="center" wrapText="1"/>
    </xf>
    <xf numFmtId="0" fontId="0" fillId="8" borderId="23" xfId="0" applyFill="1" applyBorder="1" applyAlignment="1" applyProtection="1">
      <alignment horizontal="center" vertical="center" wrapText="1"/>
    </xf>
    <xf numFmtId="0" fontId="0" fillId="8" borderId="13" xfId="0" applyFill="1" applyBorder="1" applyAlignment="1" applyProtection="1">
      <alignment horizontal="center" vertical="center" wrapText="1"/>
    </xf>
    <xf numFmtId="0" fontId="0" fillId="8" borderId="21" xfId="0" applyFill="1" applyBorder="1" applyAlignment="1" applyProtection="1">
      <alignment horizontal="center" vertical="center" wrapText="1"/>
    </xf>
    <xf numFmtId="0" fontId="0" fillId="5" borderId="14"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16" xfId="0" applyFill="1" applyBorder="1" applyAlignment="1" applyProtection="1">
      <alignment horizontal="center" vertical="center"/>
    </xf>
    <xf numFmtId="0" fontId="0" fillId="5" borderId="13" xfId="0" applyFill="1" applyBorder="1" applyAlignment="1" applyProtection="1">
      <alignment horizontal="center" vertical="center" wrapText="1"/>
    </xf>
    <xf numFmtId="0" fontId="0" fillId="5" borderId="22" xfId="0" applyFill="1" applyBorder="1" applyAlignment="1" applyProtection="1">
      <alignment horizontal="center" vertical="center" wrapText="1"/>
    </xf>
    <xf numFmtId="0" fontId="0" fillId="5" borderId="67" xfId="0" applyFill="1" applyBorder="1" applyAlignment="1" applyProtection="1">
      <alignment horizontal="center" vertical="center" wrapText="1"/>
    </xf>
    <xf numFmtId="0" fontId="0" fillId="5" borderId="71" xfId="0" applyFill="1" applyBorder="1" applyAlignment="1" applyProtection="1">
      <alignment horizontal="center" vertical="center" wrapText="1"/>
    </xf>
    <xf numFmtId="165" fontId="0" fillId="5" borderId="13" xfId="2" applyNumberFormat="1" applyFont="1" applyFill="1" applyBorder="1" applyAlignment="1" applyProtection="1">
      <alignment horizontal="center" vertical="center" wrapText="1"/>
    </xf>
    <xf numFmtId="165" fontId="0" fillId="5" borderId="21" xfId="2" applyNumberFormat="1" applyFont="1" applyFill="1" applyBorder="1" applyAlignment="1" applyProtection="1">
      <alignment horizontal="center" vertical="center" wrapText="1"/>
    </xf>
    <xf numFmtId="0" fontId="0" fillId="15" borderId="13" xfId="0" applyFill="1" applyBorder="1" applyAlignment="1" applyProtection="1">
      <alignment horizontal="center" vertical="center" wrapText="1"/>
    </xf>
    <xf numFmtId="0" fontId="0" fillId="15" borderId="35"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25" xfId="0" applyFill="1" applyBorder="1" applyAlignment="1" applyProtection="1">
      <alignment horizontal="center" vertical="center" wrapText="1"/>
    </xf>
    <xf numFmtId="164" fontId="0" fillId="5" borderId="17" xfId="1" applyNumberFormat="1" applyFont="1" applyFill="1" applyBorder="1" applyAlignment="1" applyProtection="1">
      <alignment horizontal="center" vertical="center" wrapText="1"/>
    </xf>
    <xf numFmtId="164" fontId="0" fillId="5" borderId="23" xfId="1" applyNumberFormat="1" applyFont="1" applyFill="1" applyBorder="1" applyAlignment="1" applyProtection="1">
      <alignment horizontal="center" vertical="center" wrapText="1"/>
    </xf>
    <xf numFmtId="165" fontId="0" fillId="5" borderId="22" xfId="2" applyNumberFormat="1" applyFont="1" applyFill="1" applyBorder="1" applyAlignment="1" applyProtection="1">
      <alignment horizontal="center" vertical="center" wrapText="1"/>
    </xf>
    <xf numFmtId="165" fontId="0" fillId="5" borderId="17" xfId="2" applyNumberFormat="1" applyFont="1" applyFill="1" applyBorder="1" applyAlignment="1" applyProtection="1">
      <alignment horizontal="center" vertical="center" wrapText="1"/>
    </xf>
    <xf numFmtId="165" fontId="0" fillId="5" borderId="18" xfId="2" applyNumberFormat="1" applyFont="1" applyFill="1" applyBorder="1" applyAlignment="1" applyProtection="1">
      <alignment horizontal="center" vertical="center" wrapText="1"/>
    </xf>
    <xf numFmtId="165" fontId="0" fillId="5" borderId="23" xfId="2" applyNumberFormat="1" applyFont="1" applyFill="1" applyBorder="1" applyAlignment="1" applyProtection="1">
      <alignment horizontal="center" vertical="center" wrapText="1"/>
    </xf>
    <xf numFmtId="165" fontId="0" fillId="5" borderId="53" xfId="2" applyNumberFormat="1" applyFont="1" applyFill="1" applyBorder="1" applyAlignment="1" applyProtection="1">
      <alignment horizontal="center" vertical="center" wrapText="1"/>
    </xf>
    <xf numFmtId="0" fontId="0" fillId="5" borderId="49"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48"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14" xfId="0" applyFill="1" applyBorder="1" applyAlignment="1" applyProtection="1">
      <alignment horizontal="center" wrapText="1"/>
    </xf>
    <xf numFmtId="0" fontId="0" fillId="5" borderId="15" xfId="0" applyFill="1" applyBorder="1" applyAlignment="1" applyProtection="1">
      <alignment horizontal="center" wrapText="1"/>
    </xf>
    <xf numFmtId="0" fontId="0" fillId="5" borderId="16" xfId="0" applyFill="1" applyBorder="1" applyAlignment="1" applyProtection="1">
      <alignment horizontal="center" wrapText="1"/>
    </xf>
    <xf numFmtId="0" fontId="1" fillId="5" borderId="13"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xf>
    <xf numFmtId="0" fontId="1" fillId="5" borderId="22" xfId="0" applyFont="1" applyFill="1" applyBorder="1" applyAlignment="1" applyProtection="1">
      <alignment horizontal="center" vertical="center"/>
    </xf>
    <xf numFmtId="1" fontId="0" fillId="5" borderId="13" xfId="0" applyNumberFormat="1" applyFill="1" applyBorder="1" applyAlignment="1" applyProtection="1">
      <alignment horizontal="center" vertical="center" wrapText="1"/>
    </xf>
    <xf numFmtId="1" fontId="0" fillId="5" borderId="21" xfId="0" applyNumberFormat="1" applyFill="1" applyBorder="1" applyAlignment="1" applyProtection="1">
      <alignment horizontal="center" vertical="center" wrapText="1"/>
    </xf>
    <xf numFmtId="1" fontId="0" fillId="5" borderId="22" xfId="0" applyNumberFormat="1" applyFill="1" applyBorder="1" applyAlignment="1" applyProtection="1">
      <alignment horizontal="center" vertical="center" wrapText="1"/>
    </xf>
    <xf numFmtId="0" fontId="11" fillId="0" borderId="23" xfId="0" applyFont="1" applyBorder="1" applyAlignment="1" applyProtection="1">
      <alignment horizontal="center"/>
    </xf>
    <xf numFmtId="0" fontId="11" fillId="0" borderId="0" xfId="0" applyFont="1" applyBorder="1" applyAlignment="1" applyProtection="1">
      <alignment horizontal="center"/>
    </xf>
    <xf numFmtId="0" fontId="0" fillId="8" borderId="22" xfId="0" applyFill="1" applyBorder="1" applyAlignment="1" applyProtection="1">
      <alignment horizontal="center" vertical="center" wrapText="1"/>
    </xf>
    <xf numFmtId="0" fontId="0" fillId="8" borderId="5" xfId="0" applyFill="1" applyBorder="1" applyAlignment="1" applyProtection="1">
      <alignment horizontal="center" vertical="center" wrapText="1"/>
    </xf>
    <xf numFmtId="0" fontId="0" fillId="8" borderId="24" xfId="0" applyFill="1" applyBorder="1" applyAlignment="1" applyProtection="1">
      <alignment horizontal="center" vertical="center" wrapText="1"/>
    </xf>
    <xf numFmtId="0" fontId="0" fillId="8" borderId="62" xfId="0" applyFill="1" applyBorder="1" applyAlignment="1" applyProtection="1">
      <alignment horizontal="center" vertical="center" wrapText="1"/>
    </xf>
    <xf numFmtId="0" fontId="0" fillId="8" borderId="6" xfId="0" applyFill="1" applyBorder="1" applyAlignment="1" applyProtection="1">
      <alignment horizontal="center" vertical="center" wrapText="1"/>
    </xf>
    <xf numFmtId="0" fontId="0" fillId="8" borderId="4" xfId="0" applyFill="1" applyBorder="1" applyAlignment="1" applyProtection="1">
      <alignment horizontal="center" vertical="center" wrapText="1"/>
    </xf>
    <xf numFmtId="0" fontId="0" fillId="8" borderId="51" xfId="0" applyFill="1" applyBorder="1" applyAlignment="1" applyProtection="1">
      <alignment horizontal="center" vertical="center" wrapText="1"/>
    </xf>
    <xf numFmtId="0" fontId="0" fillId="8" borderId="52" xfId="0" applyFill="1" applyBorder="1" applyAlignment="1" applyProtection="1">
      <alignment horizontal="center" vertical="center" wrapText="1"/>
    </xf>
    <xf numFmtId="0" fontId="0" fillId="5" borderId="50" xfId="0" applyFill="1" applyBorder="1" applyAlignment="1" applyProtection="1">
      <alignment horizontal="center" vertical="center" wrapText="1"/>
    </xf>
    <xf numFmtId="0" fontId="0" fillId="0" borderId="0" xfId="0" applyFill="1" applyAlignment="1">
      <alignment horizontal="left" vertical="top" wrapText="1"/>
    </xf>
    <xf numFmtId="165" fontId="0" fillId="0" borderId="1" xfId="2" applyNumberFormat="1" applyFont="1" applyBorder="1" applyAlignment="1" applyProtection="1"/>
    <xf numFmtId="165" fontId="2" fillId="0" borderId="1" xfId="2" applyNumberFormat="1" applyFont="1" applyBorder="1" applyAlignment="1" applyProtection="1"/>
    <xf numFmtId="165" fontId="0" fillId="0" borderId="1" xfId="2" applyNumberFormat="1" applyFont="1" applyBorder="1" applyAlignment="1" applyProtection="1">
      <alignment wrapText="1"/>
    </xf>
    <xf numFmtId="0" fontId="0" fillId="0" borderId="1" xfId="0" applyBorder="1" applyAlignment="1" applyProtection="1">
      <alignment horizontal="left"/>
    </xf>
    <xf numFmtId="1" fontId="0" fillId="9" borderId="1" xfId="0" applyNumberFormat="1" applyFill="1" applyBorder="1" applyAlignment="1" applyProtection="1">
      <alignment horizontal="left"/>
    </xf>
    <xf numFmtId="167" fontId="0" fillId="9" borderId="1" xfId="0" applyNumberFormat="1" applyFill="1" applyBorder="1" applyAlignment="1" applyProtection="1">
      <alignment horizontal="left"/>
    </xf>
    <xf numFmtId="0" fontId="4" fillId="0" borderId="1" xfId="0" applyFont="1" applyBorder="1" applyAlignment="1" applyProtection="1">
      <alignment vertical="top"/>
    </xf>
    <xf numFmtId="165" fontId="5" fillId="0" borderId="1" xfId="2" applyNumberFormat="1" applyFont="1" applyBorder="1" applyProtection="1"/>
    <xf numFmtId="49" fontId="0" fillId="0" borderId="1" xfId="2" applyNumberFormat="1" applyFont="1" applyBorder="1" applyAlignment="1" applyProtection="1">
      <alignment horizontal="left" vertical="top"/>
    </xf>
    <xf numFmtId="165" fontId="1" fillId="0" borderId="1" xfId="2" applyNumberFormat="1" applyFont="1" applyBorder="1" applyAlignment="1" applyProtection="1">
      <alignment horizontal="left" vertical="top"/>
    </xf>
    <xf numFmtId="14" fontId="0" fillId="0" borderId="1" xfId="2" applyNumberFormat="1" applyFont="1" applyBorder="1" applyAlignment="1" applyProtection="1">
      <alignment horizontal="left" vertical="top"/>
    </xf>
    <xf numFmtId="165" fontId="0" fillId="0" borderId="1" xfId="2" applyNumberFormat="1" applyFont="1" applyBorder="1" applyAlignment="1" applyProtection="1">
      <alignment horizontal="left" vertical="top"/>
    </xf>
    <xf numFmtId="165" fontId="2" fillId="0" borderId="1" xfId="2" applyNumberFormat="1" applyFont="1" applyBorder="1" applyAlignment="1" applyProtection="1">
      <alignment horizontal="left" vertical="top"/>
    </xf>
    <xf numFmtId="1" fontId="0" fillId="0" borderId="1" xfId="0" applyNumberFormat="1" applyBorder="1" applyAlignment="1" applyProtection="1">
      <alignment horizontal="left"/>
      <protection locked="0"/>
    </xf>
    <xf numFmtId="1" fontId="21" fillId="0" borderId="1" xfId="3" applyNumberFormat="1" applyBorder="1" applyAlignment="1" applyProtection="1">
      <alignment horizontal="left"/>
      <protection locked="0"/>
    </xf>
    <xf numFmtId="167" fontId="0" fillId="0" borderId="1" xfId="0" applyNumberFormat="1" applyBorder="1" applyAlignment="1" applyProtection="1">
      <alignment horizontal="left"/>
      <protection locked="0"/>
    </xf>
    <xf numFmtId="0" fontId="0" fillId="0" borderId="1" xfId="0" applyBorder="1" applyProtection="1">
      <protection locked="0"/>
    </xf>
    <xf numFmtId="165" fontId="5" fillId="0" borderId="32" xfId="2" applyNumberFormat="1" applyFont="1" applyBorder="1" applyProtection="1"/>
    <xf numFmtId="165" fontId="5" fillId="0" borderId="60" xfId="2" applyNumberFormat="1" applyFont="1" applyBorder="1" applyProtection="1"/>
    <xf numFmtId="165" fontId="5" fillId="0" borderId="61" xfId="2" applyNumberFormat="1" applyFont="1" applyBorder="1" applyProtection="1"/>
  </cellXfs>
  <cellStyles count="4">
    <cellStyle name="Comma" xfId="2" builtinId="3"/>
    <cellStyle name="Hyperlink" xfId="3" builtinId="8"/>
    <cellStyle name="Normal" xfId="0" builtinId="0"/>
    <cellStyle name="Percent" xfId="1" builtinId="5"/>
  </cellStyles>
  <dxfs count="38">
    <dxf>
      <fill>
        <patternFill>
          <bgColor rgb="FFFF0000"/>
        </patternFill>
      </fill>
    </dxf>
    <dxf>
      <font>
        <color rgb="FFFF000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theme="0"/>
        </patternFill>
      </fill>
    </dxf>
    <dxf>
      <fill>
        <patternFill>
          <bgColor rgb="FFFF00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0000"/>
        </patternFill>
      </fill>
    </dxf>
    <dxf>
      <fill>
        <patternFill>
          <bgColor rgb="FFFF0000"/>
        </patternFill>
      </fill>
    </dxf>
    <dxf>
      <font>
        <outline val="0"/>
        <shadow val="0"/>
        <u val="none"/>
        <vertAlign val="baseline"/>
        <sz val="11"/>
        <name val="Calibri"/>
        <scheme val="minor"/>
      </font>
      <fill>
        <patternFill patternType="none">
          <fgColor indexed="64"/>
          <bgColor auto="1"/>
        </patternFill>
      </fill>
      <alignment horizontal="left" textRotation="0" justifyLastLine="0" shrinkToFit="0" readingOrder="0"/>
    </dxf>
    <dxf>
      <font>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dxf>
    <dxf>
      <font>
        <outline val="0"/>
        <shadow val="0"/>
        <u val="none"/>
        <vertAlign val="baseline"/>
        <sz val="11"/>
        <name val="Calibri"/>
        <scheme val="minor"/>
      </font>
      <fill>
        <patternFill patternType="none">
          <fgColor indexed="64"/>
          <bgColor auto="1"/>
        </patternFill>
      </fill>
      <alignment horizontal="left" textRotation="0" justifyLastLine="0" shrinkToFit="0" readingOrder="0"/>
    </dxf>
    <dxf>
      <font>
        <outline val="0"/>
        <shadow val="0"/>
        <u val="none"/>
        <vertAlign val="baseline"/>
        <sz val="11"/>
        <name val="Calibri"/>
        <scheme val="minor"/>
      </font>
      <numFmt numFmtId="166" formatCode="00"/>
      <fill>
        <patternFill patternType="none">
          <fgColor indexed="64"/>
          <bgColor auto="1"/>
        </patternFill>
      </fill>
      <alignment horizontal="center" textRotation="0" wrapText="0" indent="0" justifyLastLine="0" shrinkToFit="0" readingOrder="0"/>
    </dxf>
    <dxf>
      <font>
        <outline val="0"/>
        <shadow val="0"/>
        <u val="none"/>
        <vertAlign val="baseline"/>
        <sz val="11"/>
        <name val="Calibri"/>
        <scheme val="minor"/>
      </font>
      <fill>
        <patternFill patternType="none">
          <fgColor indexed="64"/>
          <bgColor auto="1"/>
        </patternFill>
      </fill>
      <alignment horizontal="left" textRotation="0" justifyLastLine="0" shrinkToFit="0" readingOrder="0"/>
    </dxf>
    <dxf>
      <fill>
        <patternFill patternType="none">
          <fgColor indexed="64"/>
          <bgColor auto="1"/>
        </patternFill>
      </fill>
      <alignment horizontal="center" vertical="center" textRotation="0" indent="0" justifyLastLine="0" shrinkToFit="0" readingOrder="0"/>
    </dxf>
  </dxfs>
  <tableStyles count="0" defaultTableStyle="TableStyleMedium2" defaultPivotStyle="PivotStyleLight16"/>
  <colors>
    <mruColors>
      <color rgb="FFED321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id="1" name="Table1" displayName="Table1" ref="A4:D35" totalsRowShown="0" headerRowDxfId="37" dataDxfId="36">
  <autoFilter ref="A4:D35"/>
  <tableColumns count="4">
    <tableColumn id="1" name="Authorization Type Code" dataDxfId="35"/>
    <tableColumn id="2" name="Service Type/Level of Care" dataDxfId="34"/>
    <tableColumn id="3" name="Report Reference" dataDxfId="33"/>
    <tableColumn id="4" name="Notes"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23"/>
  <sheetViews>
    <sheetView workbookViewId="0">
      <selection activeCell="B96" sqref="B96:G96"/>
    </sheetView>
  </sheetViews>
  <sheetFormatPr defaultColWidth="9.1796875" defaultRowHeight="14.5" x14ac:dyDescent="0.35"/>
  <cols>
    <col min="1" max="2" width="4.26953125" style="92" customWidth="1"/>
    <col min="3" max="3" width="9.1796875" style="92" customWidth="1"/>
    <col min="4" max="4" width="17.26953125" style="92" customWidth="1"/>
    <col min="5" max="5" width="6" style="92" customWidth="1"/>
    <col min="6" max="6" width="26.453125" style="92" customWidth="1"/>
    <col min="7" max="7" width="118.26953125" style="92" customWidth="1"/>
    <col min="8" max="16384" width="9.1796875" style="92"/>
  </cols>
  <sheetData>
    <row r="1" spans="1:16" s="525" customFormat="1" ht="20.25" customHeight="1" x14ac:dyDescent="0.35">
      <c r="A1" s="2" t="s">
        <v>318</v>
      </c>
      <c r="B1" s="2"/>
      <c r="C1" s="19"/>
      <c r="D1" s="516"/>
      <c r="E1" s="521"/>
      <c r="F1" s="521"/>
      <c r="G1" s="521"/>
      <c r="H1" s="521"/>
    </row>
    <row r="2" spans="1:16" s="525" customFormat="1" ht="84" customHeight="1" x14ac:dyDescent="0.35">
      <c r="B2" s="536" t="s">
        <v>518</v>
      </c>
      <c r="C2" s="573"/>
      <c r="D2" s="573"/>
      <c r="E2" s="573"/>
      <c r="F2" s="573"/>
      <c r="G2" s="573"/>
      <c r="H2" s="516"/>
    </row>
    <row r="3" spans="1:16" s="525" customFormat="1" x14ac:dyDescent="0.35">
      <c r="B3" s="562" t="s">
        <v>64</v>
      </c>
      <c r="C3" s="573"/>
      <c r="D3" s="573"/>
      <c r="E3" s="573"/>
      <c r="F3" s="573"/>
      <c r="G3" s="573"/>
      <c r="H3" s="521"/>
    </row>
    <row r="4" spans="1:16" s="525" customFormat="1" ht="17.25" customHeight="1" x14ac:dyDescent="0.35">
      <c r="C4" s="536" t="s">
        <v>51</v>
      </c>
      <c r="D4" s="536"/>
      <c r="E4" s="536"/>
      <c r="F4" s="536"/>
      <c r="G4" s="536"/>
      <c r="H4" s="516"/>
    </row>
    <row r="5" spans="1:16" s="525" customFormat="1" ht="15.75" customHeight="1" x14ac:dyDescent="0.35">
      <c r="C5" s="536" t="s">
        <v>63</v>
      </c>
      <c r="D5" s="536"/>
      <c r="E5" s="536"/>
      <c r="F5" s="536"/>
      <c r="G5" s="536"/>
      <c r="H5" s="516"/>
    </row>
    <row r="6" spans="1:16" s="525" customFormat="1" x14ac:dyDescent="0.35">
      <c r="C6" s="536" t="s">
        <v>309</v>
      </c>
      <c r="D6" s="536"/>
      <c r="E6" s="536"/>
      <c r="F6" s="536"/>
      <c r="G6" s="536"/>
      <c r="H6" s="521"/>
    </row>
    <row r="7" spans="1:16" s="525" customFormat="1" ht="135.75" customHeight="1" x14ac:dyDescent="0.35">
      <c r="B7" s="536" t="s">
        <v>405</v>
      </c>
      <c r="C7" s="573"/>
      <c r="D7" s="573"/>
      <c r="E7" s="573"/>
      <c r="F7" s="573"/>
      <c r="G7" s="573"/>
      <c r="H7" s="516"/>
    </row>
    <row r="8" spans="1:16" s="525" customFormat="1" ht="15" customHeight="1" x14ac:dyDescent="0.35">
      <c r="B8" s="536" t="s">
        <v>65</v>
      </c>
      <c r="C8" s="573"/>
      <c r="D8" s="573"/>
      <c r="E8" s="573"/>
      <c r="F8" s="573"/>
      <c r="G8" s="573"/>
      <c r="H8" s="523"/>
    </row>
    <row r="9" spans="1:16" s="525" customFormat="1" ht="45" customHeight="1" x14ac:dyDescent="0.35">
      <c r="C9" s="536" t="s">
        <v>226</v>
      </c>
      <c r="D9" s="536"/>
      <c r="E9" s="536"/>
      <c r="F9" s="536"/>
      <c r="G9" s="536"/>
      <c r="H9" s="523"/>
    </row>
    <row r="10" spans="1:16" s="11" customFormat="1" ht="66.75" customHeight="1" x14ac:dyDescent="0.35">
      <c r="C10" s="536" t="s">
        <v>227</v>
      </c>
      <c r="D10" s="536"/>
      <c r="E10" s="536"/>
      <c r="F10" s="536"/>
      <c r="G10" s="536"/>
      <c r="H10" s="9"/>
    </row>
    <row r="11" spans="1:16" s="525" customFormat="1" ht="21.75" customHeight="1" x14ac:dyDescent="0.35">
      <c r="C11" s="536" t="s">
        <v>191</v>
      </c>
      <c r="D11" s="536"/>
      <c r="E11" s="536"/>
      <c r="F11" s="536"/>
      <c r="G11" s="536"/>
      <c r="H11" s="523"/>
    </row>
    <row r="12" spans="1:16" s="525" customFormat="1" ht="36" customHeight="1" x14ac:dyDescent="0.35">
      <c r="C12" s="581" t="s">
        <v>229</v>
      </c>
      <c r="D12" s="581"/>
      <c r="E12" s="581"/>
      <c r="F12" s="581"/>
      <c r="G12" s="581"/>
      <c r="H12" s="523"/>
    </row>
    <row r="13" spans="1:16" ht="122.25" customHeight="1" x14ac:dyDescent="0.35">
      <c r="A13" s="10"/>
      <c r="B13" s="10"/>
      <c r="C13" s="577" t="s">
        <v>228</v>
      </c>
      <c r="D13" s="578"/>
      <c r="E13" s="578"/>
      <c r="F13" s="578"/>
      <c r="G13" s="579"/>
    </row>
    <row r="14" spans="1:16" s="525" customFormat="1" ht="59.25" customHeight="1" x14ac:dyDescent="0.35">
      <c r="C14" s="536" t="s">
        <v>519</v>
      </c>
      <c r="D14" s="536"/>
      <c r="E14" s="536"/>
      <c r="F14" s="536"/>
      <c r="G14" s="536"/>
      <c r="H14" s="523"/>
    </row>
    <row r="15" spans="1:16" s="525" customFormat="1" ht="46" customHeight="1" x14ac:dyDescent="0.35">
      <c r="C15" s="570" t="s">
        <v>214</v>
      </c>
      <c r="D15" s="570"/>
      <c r="E15" s="570"/>
      <c r="F15" s="570"/>
      <c r="G15" s="570"/>
      <c r="H15" s="92"/>
      <c r="I15" s="92"/>
      <c r="J15" s="92"/>
      <c r="K15" s="92"/>
      <c r="L15" s="92"/>
      <c r="M15" s="92"/>
      <c r="N15" s="92"/>
      <c r="O15" s="92"/>
      <c r="P15" s="92"/>
    </row>
    <row r="16" spans="1:16" s="525" customFormat="1" ht="28.5" customHeight="1" x14ac:dyDescent="0.35">
      <c r="C16" s="19"/>
    </row>
    <row r="17" spans="1:8" s="525" customFormat="1" ht="18.5" x14ac:dyDescent="0.35">
      <c r="A17" s="2" t="s">
        <v>310</v>
      </c>
      <c r="B17" s="2"/>
      <c r="C17" s="19"/>
      <c r="D17" s="516"/>
      <c r="E17" s="521"/>
      <c r="F17" s="521"/>
      <c r="G17" s="521"/>
      <c r="H17" s="521"/>
    </row>
    <row r="18" spans="1:8" s="525" customFormat="1" ht="91.5" customHeight="1" x14ac:dyDescent="0.35">
      <c r="C18" s="536" t="s">
        <v>188</v>
      </c>
      <c r="D18" s="536"/>
      <c r="E18" s="536"/>
      <c r="F18" s="536"/>
      <c r="G18" s="536"/>
      <c r="H18" s="523"/>
    </row>
    <row r="19" spans="1:8" s="521" customFormat="1" x14ac:dyDescent="0.35">
      <c r="C19" s="516"/>
      <c r="D19" s="516"/>
      <c r="E19" s="516"/>
      <c r="F19" s="516"/>
      <c r="G19" s="516"/>
      <c r="H19" s="516"/>
    </row>
    <row r="20" spans="1:8" s="5" customFormat="1" ht="18.5" x14ac:dyDescent="0.45">
      <c r="A20" s="528" t="s">
        <v>308</v>
      </c>
      <c r="B20" s="528"/>
      <c r="C20" s="42"/>
      <c r="D20" s="4"/>
      <c r="E20" s="3"/>
      <c r="F20" s="3"/>
      <c r="G20" s="3"/>
      <c r="H20" s="3"/>
    </row>
    <row r="21" spans="1:8" s="5" customFormat="1" ht="52.5" customHeight="1" x14ac:dyDescent="0.45">
      <c r="B21" s="528"/>
      <c r="C21" s="536" t="s">
        <v>307</v>
      </c>
      <c r="D21" s="536"/>
      <c r="E21" s="536"/>
      <c r="F21" s="536"/>
      <c r="G21" s="536"/>
      <c r="H21" s="3"/>
    </row>
    <row r="23" spans="1:8" s="525" customFormat="1" ht="18.5" x14ac:dyDescent="0.35">
      <c r="A23" s="3" t="s">
        <v>314</v>
      </c>
      <c r="B23" s="3"/>
      <c r="C23" s="19"/>
      <c r="D23" s="516"/>
      <c r="E23" s="521"/>
      <c r="F23" s="521"/>
      <c r="G23" s="521"/>
      <c r="H23" s="521"/>
    </row>
    <row r="24" spans="1:8" s="525" customFormat="1" ht="36" customHeight="1" x14ac:dyDescent="0.35">
      <c r="A24" s="3"/>
      <c r="B24" s="3"/>
      <c r="C24" s="571" t="s">
        <v>192</v>
      </c>
      <c r="D24" s="571"/>
      <c r="E24" s="571"/>
      <c r="F24" s="571"/>
      <c r="G24" s="571"/>
      <c r="H24" s="521"/>
    </row>
    <row r="25" spans="1:8" s="525" customFormat="1" ht="44.25" customHeight="1" x14ac:dyDescent="0.35">
      <c r="C25" s="569" t="s">
        <v>119</v>
      </c>
      <c r="D25" s="569"/>
      <c r="E25" s="569"/>
      <c r="F25" s="569"/>
      <c r="G25" s="569"/>
      <c r="H25" s="523"/>
    </row>
    <row r="26" spans="1:8" s="525" customFormat="1" ht="46.5" customHeight="1" x14ac:dyDescent="0.35">
      <c r="C26" s="536" t="s">
        <v>504</v>
      </c>
      <c r="D26" s="536"/>
      <c r="E26" s="536"/>
      <c r="F26" s="536"/>
      <c r="G26" s="536"/>
      <c r="H26" s="523"/>
    </row>
    <row r="27" spans="1:8" s="525" customFormat="1" ht="19.5" customHeight="1" x14ac:dyDescent="0.35">
      <c r="C27" s="569" t="s">
        <v>66</v>
      </c>
      <c r="D27" s="569"/>
      <c r="E27" s="569"/>
      <c r="F27" s="569"/>
      <c r="G27" s="569"/>
      <c r="H27" s="523"/>
    </row>
    <row r="28" spans="1:8" s="525" customFormat="1" ht="27.75" customHeight="1" x14ac:dyDescent="0.35">
      <c r="C28" s="569"/>
      <c r="D28" s="569"/>
      <c r="E28" s="569"/>
      <c r="F28" s="569"/>
      <c r="G28" s="569"/>
      <c r="H28" s="523"/>
    </row>
    <row r="29" spans="1:8" s="525" customFormat="1" ht="29.25" customHeight="1" x14ac:dyDescent="0.35">
      <c r="B29" s="543" t="s">
        <v>399</v>
      </c>
      <c r="C29" s="573"/>
      <c r="D29" s="573"/>
      <c r="E29" s="573"/>
      <c r="F29" s="573"/>
      <c r="G29" s="573"/>
      <c r="H29" s="17"/>
    </row>
    <row r="30" spans="1:8" s="525" customFormat="1" x14ac:dyDescent="0.35">
      <c r="C30" s="40"/>
      <c r="D30" s="523"/>
      <c r="E30" s="523"/>
      <c r="F30" s="523"/>
      <c r="G30" s="523"/>
      <c r="H30" s="17"/>
    </row>
    <row r="31" spans="1:8" x14ac:dyDescent="0.35">
      <c r="C31" s="41" t="s">
        <v>48</v>
      </c>
      <c r="D31" s="580" t="s">
        <v>49</v>
      </c>
      <c r="E31" s="580"/>
      <c r="F31" s="580"/>
      <c r="G31" s="526" t="s">
        <v>50</v>
      </c>
      <c r="H31" s="16"/>
    </row>
    <row r="32" spans="1:8" ht="90" customHeight="1" x14ac:dyDescent="0.35">
      <c r="A32" s="10"/>
      <c r="B32" s="10"/>
      <c r="C32" s="12" t="s">
        <v>31</v>
      </c>
      <c r="D32" s="532" t="s">
        <v>189</v>
      </c>
      <c r="E32" s="533"/>
      <c r="F32" s="534"/>
      <c r="G32" s="78" t="s">
        <v>218</v>
      </c>
    </row>
    <row r="33" spans="1:11" x14ac:dyDescent="0.35">
      <c r="A33" s="10"/>
      <c r="B33" s="10"/>
      <c r="C33" s="12" t="s">
        <v>32</v>
      </c>
      <c r="D33" s="532" t="s">
        <v>126</v>
      </c>
      <c r="E33" s="533"/>
      <c r="F33" s="534"/>
      <c r="G33" s="18" t="s">
        <v>193</v>
      </c>
    </row>
    <row r="34" spans="1:11" ht="166.5" customHeight="1" x14ac:dyDescent="0.35">
      <c r="A34" s="10"/>
      <c r="B34" s="10"/>
      <c r="C34" s="538" t="s">
        <v>219</v>
      </c>
      <c r="D34" s="584"/>
      <c r="E34" s="584"/>
      <c r="F34" s="584"/>
      <c r="G34" s="585"/>
      <c r="I34" s="582"/>
      <c r="J34" s="582"/>
      <c r="K34" s="582"/>
    </row>
    <row r="35" spans="1:11" ht="29" x14ac:dyDescent="0.35">
      <c r="A35" s="10"/>
      <c r="B35" s="10"/>
      <c r="C35" s="14" t="s">
        <v>33</v>
      </c>
      <c r="D35" s="541" t="s">
        <v>144</v>
      </c>
      <c r="E35" s="563"/>
      <c r="F35" s="542"/>
      <c r="G35" s="15" t="s">
        <v>240</v>
      </c>
      <c r="I35" s="582"/>
      <c r="J35" s="582"/>
      <c r="K35" s="582"/>
    </row>
    <row r="36" spans="1:11" x14ac:dyDescent="0.35">
      <c r="A36" s="10"/>
      <c r="B36" s="10"/>
      <c r="C36" s="14" t="s">
        <v>34</v>
      </c>
      <c r="D36" s="541" t="s">
        <v>143</v>
      </c>
      <c r="E36" s="563"/>
      <c r="F36" s="542"/>
      <c r="G36" s="15" t="s">
        <v>127</v>
      </c>
      <c r="I36" s="582"/>
      <c r="J36" s="582"/>
      <c r="K36" s="582"/>
    </row>
    <row r="37" spans="1:11" ht="29" x14ac:dyDescent="0.35">
      <c r="A37" s="10"/>
      <c r="B37" s="10"/>
      <c r="C37" s="14" t="s">
        <v>35</v>
      </c>
      <c r="D37" s="541" t="s">
        <v>142</v>
      </c>
      <c r="E37" s="563"/>
      <c r="F37" s="542"/>
      <c r="G37" s="15" t="s">
        <v>486</v>
      </c>
    </row>
    <row r="38" spans="1:11" ht="62.15" customHeight="1" x14ac:dyDescent="0.35">
      <c r="A38" s="10"/>
      <c r="B38" s="10"/>
      <c r="C38" s="14" t="s">
        <v>36</v>
      </c>
      <c r="D38" s="541" t="s">
        <v>300</v>
      </c>
      <c r="E38" s="563"/>
      <c r="F38" s="542"/>
      <c r="G38" s="15" t="s">
        <v>400</v>
      </c>
    </row>
    <row r="39" spans="1:11" ht="43.5" customHeight="1" x14ac:dyDescent="0.35">
      <c r="A39" s="10"/>
      <c r="B39" s="10"/>
      <c r="C39" s="14" t="s">
        <v>37</v>
      </c>
      <c r="D39" s="553" t="s">
        <v>241</v>
      </c>
      <c r="E39" s="553" t="s">
        <v>128</v>
      </c>
      <c r="F39" s="524" t="s">
        <v>487</v>
      </c>
      <c r="G39" s="15" t="s">
        <v>488</v>
      </c>
    </row>
    <row r="40" spans="1:11" ht="56.25" customHeight="1" x14ac:dyDescent="0.35">
      <c r="A40" s="10"/>
      <c r="B40" s="10"/>
      <c r="C40" s="14" t="s">
        <v>38</v>
      </c>
      <c r="D40" s="576"/>
      <c r="E40" s="576"/>
      <c r="F40" s="524" t="s">
        <v>130</v>
      </c>
      <c r="G40" s="356" t="s">
        <v>505</v>
      </c>
    </row>
    <row r="41" spans="1:11" ht="63.75" customHeight="1" x14ac:dyDescent="0.35">
      <c r="A41" s="10"/>
      <c r="B41" s="10"/>
      <c r="C41" s="14" t="s">
        <v>39</v>
      </c>
      <c r="D41" s="576"/>
      <c r="E41" s="554"/>
      <c r="F41" s="524" t="s">
        <v>131</v>
      </c>
      <c r="G41" s="15" t="s">
        <v>489</v>
      </c>
    </row>
    <row r="42" spans="1:11" ht="58" x14ac:dyDescent="0.35">
      <c r="A42" s="10"/>
      <c r="B42" s="10"/>
      <c r="C42" s="14" t="s">
        <v>40</v>
      </c>
      <c r="D42" s="576"/>
      <c r="E42" s="553" t="s">
        <v>129</v>
      </c>
      <c r="F42" s="524" t="s">
        <v>132</v>
      </c>
      <c r="G42" s="15" t="s">
        <v>506</v>
      </c>
    </row>
    <row r="43" spans="1:11" ht="44.25" customHeight="1" x14ac:dyDescent="0.35">
      <c r="A43" s="10"/>
      <c r="B43" s="10"/>
      <c r="C43" s="14" t="s">
        <v>41</v>
      </c>
      <c r="D43" s="576"/>
      <c r="E43" s="576"/>
      <c r="F43" s="524" t="s">
        <v>130</v>
      </c>
      <c r="G43" s="15" t="s">
        <v>490</v>
      </c>
    </row>
    <row r="44" spans="1:11" ht="43.5" x14ac:dyDescent="0.35">
      <c r="A44" s="10"/>
      <c r="B44" s="10"/>
      <c r="C44" s="14" t="s">
        <v>42</v>
      </c>
      <c r="D44" s="576"/>
      <c r="E44" s="554"/>
      <c r="F44" s="524" t="s">
        <v>131</v>
      </c>
      <c r="G44" s="15" t="s">
        <v>491</v>
      </c>
    </row>
    <row r="45" spans="1:11" ht="58" x14ac:dyDescent="0.35">
      <c r="A45" s="10"/>
      <c r="B45" s="10"/>
      <c r="C45" s="14" t="s">
        <v>43</v>
      </c>
      <c r="D45" s="576"/>
      <c r="E45" s="564" t="s">
        <v>456</v>
      </c>
      <c r="F45" s="565"/>
      <c r="G45" s="15" t="s">
        <v>457</v>
      </c>
    </row>
    <row r="46" spans="1:11" ht="43.5" x14ac:dyDescent="0.35">
      <c r="A46" s="10"/>
      <c r="B46" s="10"/>
      <c r="C46" s="14" t="s">
        <v>44</v>
      </c>
      <c r="D46" s="554"/>
      <c r="E46" s="564" t="s">
        <v>458</v>
      </c>
      <c r="F46" s="565"/>
      <c r="G46" s="32" t="s">
        <v>459</v>
      </c>
    </row>
    <row r="47" spans="1:11" x14ac:dyDescent="0.35">
      <c r="A47" s="10"/>
      <c r="B47" s="10"/>
      <c r="C47" s="14" t="s">
        <v>45</v>
      </c>
      <c r="D47" s="550" t="s">
        <v>133</v>
      </c>
      <c r="E47" s="541" t="s">
        <v>141</v>
      </c>
      <c r="F47" s="542"/>
      <c r="G47" s="508" t="s">
        <v>242</v>
      </c>
    </row>
    <row r="48" spans="1:11" ht="29" x14ac:dyDescent="0.35">
      <c r="A48" s="10"/>
      <c r="B48" s="10"/>
      <c r="C48" s="14" t="s">
        <v>46</v>
      </c>
      <c r="D48" s="551"/>
      <c r="E48" s="541" t="s">
        <v>140</v>
      </c>
      <c r="F48" s="542"/>
      <c r="G48" s="508" t="s">
        <v>243</v>
      </c>
    </row>
    <row r="49" spans="1:8" ht="43.5" x14ac:dyDescent="0.35">
      <c r="A49" s="10"/>
      <c r="B49" s="10"/>
      <c r="C49" s="12" t="s">
        <v>47</v>
      </c>
      <c r="D49" s="551"/>
      <c r="E49" s="532" t="s">
        <v>130</v>
      </c>
      <c r="F49" s="534"/>
      <c r="G49" s="13" t="s">
        <v>150</v>
      </c>
    </row>
    <row r="50" spans="1:8" ht="29" x14ac:dyDescent="0.35">
      <c r="A50" s="10"/>
      <c r="B50" s="10"/>
      <c r="C50" s="12" t="s">
        <v>52</v>
      </c>
      <c r="D50" s="551"/>
      <c r="E50" s="532" t="s">
        <v>139</v>
      </c>
      <c r="F50" s="534"/>
      <c r="G50" s="13" t="s">
        <v>460</v>
      </c>
    </row>
    <row r="51" spans="1:8" ht="29" x14ac:dyDescent="0.35">
      <c r="A51" s="10"/>
      <c r="B51" s="10"/>
      <c r="C51" s="12" t="s">
        <v>53</v>
      </c>
      <c r="D51" s="552"/>
      <c r="E51" s="574" t="s">
        <v>138</v>
      </c>
      <c r="F51" s="575"/>
      <c r="G51" s="13" t="s">
        <v>461</v>
      </c>
    </row>
    <row r="52" spans="1:8" ht="45" customHeight="1" x14ac:dyDescent="0.35">
      <c r="A52" s="10"/>
      <c r="B52" s="10"/>
      <c r="C52" s="12" t="s">
        <v>54</v>
      </c>
      <c r="D52" s="558" t="s">
        <v>73</v>
      </c>
      <c r="E52" s="583" t="s">
        <v>462</v>
      </c>
      <c r="F52" s="583"/>
      <c r="G52" s="357" t="s">
        <v>245</v>
      </c>
    </row>
    <row r="53" spans="1:8" ht="45" customHeight="1" x14ac:dyDescent="0.35">
      <c r="A53" s="10"/>
      <c r="B53" s="10"/>
      <c r="C53" s="12" t="s">
        <v>55</v>
      </c>
      <c r="D53" s="559"/>
      <c r="E53" s="583" t="s">
        <v>492</v>
      </c>
      <c r="F53" s="583"/>
      <c r="G53" s="357" t="s">
        <v>493</v>
      </c>
    </row>
    <row r="54" spans="1:8" ht="45" customHeight="1" x14ac:dyDescent="0.35">
      <c r="A54" s="10"/>
      <c r="B54" s="10"/>
      <c r="C54" s="12" t="s">
        <v>165</v>
      </c>
      <c r="D54" s="560"/>
      <c r="E54" s="583" t="s">
        <v>244</v>
      </c>
      <c r="F54" s="583"/>
      <c r="G54" s="357" t="s">
        <v>151</v>
      </c>
    </row>
    <row r="55" spans="1:8" ht="58" x14ac:dyDescent="0.35">
      <c r="A55" s="10"/>
      <c r="B55" s="10"/>
      <c r="C55" s="12" t="s">
        <v>166</v>
      </c>
      <c r="D55" s="512" t="s">
        <v>56</v>
      </c>
      <c r="E55" s="358"/>
      <c r="F55" s="359"/>
      <c r="G55" s="13" t="s">
        <v>168</v>
      </c>
    </row>
    <row r="56" spans="1:8" ht="72.5" x14ac:dyDescent="0.35">
      <c r="C56" s="23" t="s">
        <v>455</v>
      </c>
      <c r="D56" s="346" t="s">
        <v>148</v>
      </c>
      <c r="E56" s="346"/>
      <c r="F56" s="346"/>
      <c r="G56" s="24" t="s">
        <v>149</v>
      </c>
    </row>
    <row r="57" spans="1:8" x14ac:dyDescent="0.35">
      <c r="C57" s="19"/>
      <c r="D57" s="516"/>
      <c r="E57" s="521"/>
      <c r="F57" s="521"/>
      <c r="G57" s="521"/>
      <c r="H57" s="521"/>
    </row>
    <row r="58" spans="1:8" s="525" customFormat="1" ht="29.25" customHeight="1" x14ac:dyDescent="0.35">
      <c r="B58" s="543" t="s">
        <v>463</v>
      </c>
      <c r="C58" s="543"/>
      <c r="D58" s="543"/>
      <c r="E58" s="543"/>
      <c r="F58" s="543"/>
      <c r="G58" s="543"/>
      <c r="H58" s="17"/>
    </row>
    <row r="59" spans="1:8" ht="15" customHeight="1" x14ac:dyDescent="0.35">
      <c r="C59" s="41" t="s">
        <v>48</v>
      </c>
      <c r="D59" s="526" t="s">
        <v>49</v>
      </c>
      <c r="E59" s="526"/>
      <c r="F59" s="526"/>
      <c r="G59" s="526" t="s">
        <v>50</v>
      </c>
      <c r="H59" s="16"/>
    </row>
    <row r="60" spans="1:8" ht="130.5" x14ac:dyDescent="0.35">
      <c r="C60" s="12" t="s">
        <v>31</v>
      </c>
      <c r="D60" s="527" t="s">
        <v>189</v>
      </c>
      <c r="E60" s="527"/>
      <c r="F60" s="527"/>
      <c r="G60" s="13" t="s">
        <v>319</v>
      </c>
    </row>
    <row r="61" spans="1:8" x14ac:dyDescent="0.35">
      <c r="C61" s="12" t="s">
        <v>32</v>
      </c>
      <c r="D61" s="527" t="s">
        <v>126</v>
      </c>
      <c r="E61" s="527"/>
      <c r="F61" s="527"/>
      <c r="G61" s="18" t="s">
        <v>202</v>
      </c>
    </row>
    <row r="62" spans="1:8" ht="39" customHeight="1" x14ac:dyDescent="0.35">
      <c r="C62" s="14" t="s">
        <v>33</v>
      </c>
      <c r="D62" s="524" t="s">
        <v>144</v>
      </c>
      <c r="E62" s="524"/>
      <c r="F62" s="524"/>
      <c r="G62" s="20" t="s">
        <v>101</v>
      </c>
    </row>
    <row r="63" spans="1:8" ht="25" customHeight="1" x14ac:dyDescent="0.35">
      <c r="C63" s="14" t="s">
        <v>34</v>
      </c>
      <c r="D63" s="524" t="s">
        <v>143</v>
      </c>
      <c r="E63" s="524"/>
      <c r="F63" s="524"/>
      <c r="G63" s="20" t="s">
        <v>102</v>
      </c>
    </row>
    <row r="64" spans="1:8" ht="37" customHeight="1" x14ac:dyDescent="0.35">
      <c r="C64" s="14" t="s">
        <v>35</v>
      </c>
      <c r="D64" s="524" t="s">
        <v>142</v>
      </c>
      <c r="E64" s="524"/>
      <c r="F64" s="524"/>
      <c r="G64" s="20" t="s">
        <v>103</v>
      </c>
    </row>
    <row r="65" spans="3:7" ht="43.5" customHeight="1" x14ac:dyDescent="0.35">
      <c r="C65" s="14" t="s">
        <v>36</v>
      </c>
      <c r="D65" s="550" t="s">
        <v>11</v>
      </c>
      <c r="E65" s="590" t="s">
        <v>128</v>
      </c>
      <c r="F65" s="524" t="s">
        <v>146</v>
      </c>
      <c r="G65" s="20" t="s">
        <v>57</v>
      </c>
    </row>
    <row r="66" spans="3:7" ht="29" x14ac:dyDescent="0.35">
      <c r="C66" s="14" t="s">
        <v>37</v>
      </c>
      <c r="D66" s="551"/>
      <c r="E66" s="590"/>
      <c r="F66" s="524" t="s">
        <v>130</v>
      </c>
      <c r="G66" s="20" t="s">
        <v>104</v>
      </c>
    </row>
    <row r="67" spans="3:7" ht="44" thickBot="1" x14ac:dyDescent="0.4">
      <c r="C67" s="21" t="s">
        <v>38</v>
      </c>
      <c r="D67" s="551"/>
      <c r="E67" s="590"/>
      <c r="F67" s="524" t="s">
        <v>131</v>
      </c>
      <c r="G67" s="20" t="s">
        <v>58</v>
      </c>
    </row>
    <row r="68" spans="3:7" ht="43.5" x14ac:dyDescent="0.35">
      <c r="C68" s="14" t="s">
        <v>39</v>
      </c>
      <c r="D68" s="551"/>
      <c r="E68" s="590" t="s">
        <v>129</v>
      </c>
      <c r="F68" s="530" t="s">
        <v>16</v>
      </c>
      <c r="G68" s="20" t="s">
        <v>59</v>
      </c>
    </row>
    <row r="69" spans="3:7" x14ac:dyDescent="0.35">
      <c r="C69" s="14" t="s">
        <v>40</v>
      </c>
      <c r="D69" s="551"/>
      <c r="E69" s="590"/>
      <c r="F69" s="524" t="s">
        <v>130</v>
      </c>
      <c r="G69" s="20" t="s">
        <v>60</v>
      </c>
    </row>
    <row r="70" spans="3:7" ht="29" x14ac:dyDescent="0.35">
      <c r="C70" s="14" t="s">
        <v>41</v>
      </c>
      <c r="D70" s="551"/>
      <c r="E70" s="590"/>
      <c r="F70" s="524" t="s">
        <v>147</v>
      </c>
      <c r="G70" s="20" t="s">
        <v>194</v>
      </c>
    </row>
    <row r="71" spans="3:7" ht="58" x14ac:dyDescent="0.35">
      <c r="C71" s="14" t="s">
        <v>42</v>
      </c>
      <c r="D71" s="551"/>
      <c r="E71" s="564" t="s">
        <v>456</v>
      </c>
      <c r="F71" s="565"/>
      <c r="G71" s="15" t="s">
        <v>457</v>
      </c>
    </row>
    <row r="72" spans="3:7" ht="43.5" x14ac:dyDescent="0.35">
      <c r="C72" s="14" t="s">
        <v>43</v>
      </c>
      <c r="D72" s="552"/>
      <c r="E72" s="564" t="s">
        <v>458</v>
      </c>
      <c r="F72" s="565"/>
      <c r="G72" s="32" t="s">
        <v>464</v>
      </c>
    </row>
    <row r="73" spans="3:7" x14ac:dyDescent="0.35">
      <c r="C73" s="14" t="s">
        <v>44</v>
      </c>
      <c r="D73" s="590" t="s">
        <v>145</v>
      </c>
      <c r="E73" s="572" t="s">
        <v>141</v>
      </c>
      <c r="F73" s="572"/>
      <c r="G73" s="529" t="s">
        <v>61</v>
      </c>
    </row>
    <row r="74" spans="3:7" x14ac:dyDescent="0.35">
      <c r="C74" s="14" t="s">
        <v>45</v>
      </c>
      <c r="D74" s="590"/>
      <c r="E74" s="572" t="s">
        <v>140</v>
      </c>
      <c r="F74" s="572"/>
      <c r="G74" s="529" t="s">
        <v>62</v>
      </c>
    </row>
    <row r="75" spans="3:7" ht="43.5" x14ac:dyDescent="0.35">
      <c r="C75" s="12" t="s">
        <v>46</v>
      </c>
      <c r="D75" s="590"/>
      <c r="E75" s="532" t="s">
        <v>130</v>
      </c>
      <c r="F75" s="534"/>
      <c r="G75" s="22" t="s">
        <v>152</v>
      </c>
    </row>
    <row r="76" spans="3:7" ht="29" x14ac:dyDescent="0.35">
      <c r="C76" s="12" t="s">
        <v>47</v>
      </c>
      <c r="D76" s="590"/>
      <c r="E76" s="589" t="s">
        <v>139</v>
      </c>
      <c r="F76" s="589"/>
      <c r="G76" s="22" t="s">
        <v>465</v>
      </c>
    </row>
    <row r="77" spans="3:7" ht="29" x14ac:dyDescent="0.35">
      <c r="C77" s="12" t="s">
        <v>52</v>
      </c>
      <c r="D77" s="590"/>
      <c r="E77" s="589" t="s">
        <v>138</v>
      </c>
      <c r="F77" s="589"/>
      <c r="G77" s="22" t="s">
        <v>301</v>
      </c>
    </row>
    <row r="78" spans="3:7" ht="71.25" customHeight="1" x14ac:dyDescent="0.35">
      <c r="C78" s="12" t="s">
        <v>53</v>
      </c>
      <c r="D78" s="591" t="s">
        <v>73</v>
      </c>
      <c r="E78" s="589" t="s">
        <v>169</v>
      </c>
      <c r="F78" s="589"/>
      <c r="G78" s="22" t="s">
        <v>153</v>
      </c>
    </row>
    <row r="79" spans="3:7" ht="43.5" x14ac:dyDescent="0.35">
      <c r="C79" s="12" t="s">
        <v>54</v>
      </c>
      <c r="D79" s="591"/>
      <c r="E79" s="589" t="s">
        <v>170</v>
      </c>
      <c r="F79" s="589"/>
      <c r="G79" s="22" t="s">
        <v>302</v>
      </c>
    </row>
    <row r="80" spans="3:7" ht="47.5" customHeight="1" x14ac:dyDescent="0.35">
      <c r="C80" s="12" t="s">
        <v>55</v>
      </c>
      <c r="D80" s="532" t="s">
        <v>56</v>
      </c>
      <c r="E80" s="533"/>
      <c r="F80" s="534"/>
      <c r="G80" s="22" t="s">
        <v>466</v>
      </c>
    </row>
    <row r="81" spans="1:8" ht="72.5" x14ac:dyDescent="0.35">
      <c r="C81" s="23" t="s">
        <v>274</v>
      </c>
      <c r="D81" s="586" t="s">
        <v>148</v>
      </c>
      <c r="E81" s="587"/>
      <c r="F81" s="588"/>
      <c r="G81" s="24" t="s">
        <v>149</v>
      </c>
    </row>
    <row r="82" spans="1:8" x14ac:dyDescent="0.35">
      <c r="C82" s="19"/>
    </row>
    <row r="83" spans="1:8" s="5" customFormat="1" ht="30.65" customHeight="1" x14ac:dyDescent="0.45">
      <c r="A83" s="592" t="s">
        <v>195</v>
      </c>
      <c r="B83" s="592"/>
      <c r="C83" s="592"/>
      <c r="D83" s="592"/>
      <c r="E83" s="592"/>
      <c r="F83" s="592"/>
      <c r="G83" s="592"/>
      <c r="H83" s="3"/>
    </row>
    <row r="84" spans="1:8" s="5" customFormat="1" ht="18.5" x14ac:dyDescent="0.45">
      <c r="A84" s="528"/>
      <c r="B84" s="528"/>
      <c r="C84" s="42"/>
      <c r="D84" s="4"/>
      <c r="E84" s="3"/>
      <c r="F84" s="3"/>
      <c r="G84" s="3"/>
      <c r="H84" s="3"/>
    </row>
    <row r="85" spans="1:8" s="5" customFormat="1" ht="18.5" x14ac:dyDescent="0.45">
      <c r="A85" s="528"/>
      <c r="B85" s="528"/>
      <c r="C85" s="352" t="s">
        <v>31</v>
      </c>
      <c r="D85" s="352" t="s">
        <v>67</v>
      </c>
      <c r="E85" s="352"/>
      <c r="F85" s="352"/>
      <c r="G85" s="46" t="s">
        <v>311</v>
      </c>
      <c r="H85" s="3"/>
    </row>
    <row r="86" spans="1:8" s="5" customFormat="1" ht="18.5" x14ac:dyDescent="0.45">
      <c r="A86" s="528"/>
      <c r="B86" s="528"/>
      <c r="C86" s="352" t="s">
        <v>32</v>
      </c>
      <c r="D86" s="352" t="s">
        <v>78</v>
      </c>
      <c r="E86" s="352"/>
      <c r="F86" s="352"/>
      <c r="G86" s="45" t="s">
        <v>196</v>
      </c>
      <c r="H86" s="3"/>
    </row>
    <row r="87" spans="1:8" s="5" customFormat="1" ht="147" customHeight="1" x14ac:dyDescent="0.45">
      <c r="A87" s="528"/>
      <c r="B87" s="528"/>
      <c r="C87" s="352" t="s">
        <v>33</v>
      </c>
      <c r="D87" s="352" t="s">
        <v>183</v>
      </c>
      <c r="E87" s="352"/>
      <c r="F87" s="352"/>
      <c r="G87" s="18" t="s">
        <v>320</v>
      </c>
      <c r="H87" s="3"/>
    </row>
    <row r="88" spans="1:8" s="5" customFormat="1" ht="87.75" customHeight="1" x14ac:dyDescent="0.45">
      <c r="A88" s="528"/>
      <c r="B88" s="528"/>
      <c r="C88" s="352" t="s">
        <v>34</v>
      </c>
      <c r="D88" s="352" t="s">
        <v>68</v>
      </c>
      <c r="E88" s="352"/>
      <c r="F88" s="352"/>
      <c r="G88" s="45" t="s">
        <v>211</v>
      </c>
      <c r="H88" s="3"/>
    </row>
    <row r="89" spans="1:8" s="5" customFormat="1" ht="60" customHeight="1" x14ac:dyDescent="0.45">
      <c r="A89" s="528"/>
      <c r="B89" s="528"/>
      <c r="C89" s="352" t="s">
        <v>35</v>
      </c>
      <c r="D89" s="352" t="s">
        <v>98</v>
      </c>
      <c r="E89" s="352"/>
      <c r="F89" s="352"/>
      <c r="G89" s="18" t="s">
        <v>186</v>
      </c>
      <c r="H89" s="3"/>
    </row>
    <row r="90" spans="1:8" s="5" customFormat="1" ht="68.150000000000006" customHeight="1" x14ac:dyDescent="0.45">
      <c r="A90" s="528"/>
      <c r="B90" s="528"/>
      <c r="C90" s="353" t="s">
        <v>36</v>
      </c>
      <c r="D90" s="353" t="s">
        <v>182</v>
      </c>
      <c r="E90" s="353"/>
      <c r="F90" s="353"/>
      <c r="G90" s="48" t="s">
        <v>401</v>
      </c>
      <c r="H90" s="3"/>
    </row>
    <row r="91" spans="1:8" s="5" customFormat="1" ht="26.5" customHeight="1" x14ac:dyDescent="0.45">
      <c r="A91" s="528"/>
      <c r="B91" s="528"/>
      <c r="C91" s="43" t="s">
        <v>37</v>
      </c>
      <c r="D91" s="347" t="s">
        <v>184</v>
      </c>
      <c r="E91" s="348"/>
      <c r="F91" s="349"/>
      <c r="G91" s="47" t="s">
        <v>187</v>
      </c>
      <c r="H91" s="3"/>
    </row>
    <row r="92" spans="1:8" s="5" customFormat="1" ht="48.65" customHeight="1" x14ac:dyDescent="0.45">
      <c r="A92" s="528"/>
      <c r="B92" s="528"/>
      <c r="C92" s="353" t="s">
        <v>185</v>
      </c>
      <c r="D92" s="411" t="s">
        <v>312</v>
      </c>
      <c r="E92" s="350"/>
      <c r="F92" s="350"/>
      <c r="G92" s="351"/>
      <c r="H92" s="3"/>
    </row>
    <row r="93" spans="1:8" x14ac:dyDescent="0.35">
      <c r="A93" s="521"/>
      <c r="B93" s="521"/>
      <c r="C93" s="19"/>
      <c r="D93" s="516"/>
      <c r="E93" s="521"/>
      <c r="F93" s="521"/>
      <c r="G93" s="521"/>
    </row>
    <row r="94" spans="1:8" x14ac:dyDescent="0.35">
      <c r="C94" s="19"/>
      <c r="D94" s="516"/>
      <c r="E94" s="521"/>
      <c r="F94" s="521"/>
      <c r="G94" s="521"/>
    </row>
    <row r="95" spans="1:8" s="5" customFormat="1" ht="18.5" x14ac:dyDescent="0.45">
      <c r="A95" s="528" t="s">
        <v>125</v>
      </c>
      <c r="B95" s="528"/>
      <c r="C95" s="42"/>
      <c r="D95" s="4"/>
      <c r="E95" s="3"/>
      <c r="F95" s="3"/>
      <c r="G95" s="3"/>
      <c r="H95" s="3"/>
    </row>
    <row r="96" spans="1:8" s="525" customFormat="1" ht="138.75" customHeight="1" x14ac:dyDescent="0.35">
      <c r="A96" s="3"/>
      <c r="B96" s="571" t="s">
        <v>402</v>
      </c>
      <c r="C96" s="571"/>
      <c r="D96" s="571"/>
      <c r="E96" s="571"/>
      <c r="F96" s="571"/>
      <c r="G96" s="571"/>
      <c r="H96" s="521"/>
    </row>
    <row r="97" spans="1:8" s="525" customFormat="1" ht="95.15" customHeight="1" x14ac:dyDescent="0.35">
      <c r="C97" s="536" t="s">
        <v>282</v>
      </c>
      <c r="D97" s="536"/>
      <c r="E97" s="536"/>
      <c r="F97" s="536"/>
      <c r="G97" s="536"/>
      <c r="H97" s="523"/>
    </row>
    <row r="98" spans="1:8" s="525" customFormat="1" ht="18.649999999999999" customHeight="1" x14ac:dyDescent="0.35">
      <c r="C98" s="562" t="s">
        <v>283</v>
      </c>
      <c r="D98" s="562"/>
      <c r="E98" s="562"/>
      <c r="F98" s="562"/>
      <c r="G98" s="562"/>
      <c r="H98" s="523"/>
    </row>
    <row r="99" spans="1:8" s="525" customFormat="1" ht="17.5" customHeight="1" x14ac:dyDescent="0.35">
      <c r="C99" s="521" t="s">
        <v>215</v>
      </c>
      <c r="D99" s="516"/>
      <c r="E99" s="516"/>
      <c r="F99" s="516"/>
      <c r="G99" s="516"/>
      <c r="H99" s="523"/>
    </row>
    <row r="100" spans="1:8" s="525" customFormat="1" ht="17.5" customHeight="1" x14ac:dyDescent="0.35">
      <c r="C100" s="521"/>
      <c r="D100" s="516"/>
      <c r="E100" s="516"/>
      <c r="F100" s="516"/>
      <c r="G100" s="516"/>
      <c r="H100" s="523"/>
    </row>
    <row r="101" spans="1:8" s="525" customFormat="1" ht="15" customHeight="1" x14ac:dyDescent="0.35">
      <c r="C101" s="521"/>
      <c r="D101" s="516"/>
      <c r="E101" s="516"/>
      <c r="F101" s="516"/>
      <c r="G101" s="516"/>
      <c r="H101" s="523"/>
    </row>
    <row r="102" spans="1:8" s="525" customFormat="1" ht="15" customHeight="1" x14ac:dyDescent="0.35">
      <c r="B102" s="543" t="s">
        <v>467</v>
      </c>
      <c r="C102" s="543"/>
      <c r="D102" s="543"/>
      <c r="E102" s="543"/>
      <c r="F102" s="543"/>
      <c r="G102" s="543"/>
      <c r="H102" s="17"/>
    </row>
    <row r="103" spans="1:8" s="525" customFormat="1" ht="15" thickBot="1" x14ac:dyDescent="0.4">
      <c r="C103" s="40"/>
      <c r="D103" s="523"/>
      <c r="E103" s="523"/>
      <c r="F103" s="523"/>
      <c r="G103" s="523"/>
      <c r="H103" s="17"/>
    </row>
    <row r="104" spans="1:8" ht="15" customHeight="1" x14ac:dyDescent="0.35">
      <c r="C104" s="44" t="s">
        <v>48</v>
      </c>
      <c r="D104" s="354" t="s">
        <v>49</v>
      </c>
      <c r="E104" s="354"/>
      <c r="F104" s="354"/>
      <c r="G104" s="27" t="s">
        <v>50</v>
      </c>
      <c r="H104" s="16"/>
    </row>
    <row r="105" spans="1:8" ht="130.5" x14ac:dyDescent="0.35">
      <c r="A105" s="10"/>
      <c r="B105" s="10"/>
      <c r="C105" s="28" t="s">
        <v>31</v>
      </c>
      <c r="D105" s="512" t="s">
        <v>154</v>
      </c>
      <c r="E105" s="513"/>
      <c r="F105" s="514"/>
      <c r="G105" s="29" t="s">
        <v>321</v>
      </c>
    </row>
    <row r="106" spans="1:8" x14ac:dyDescent="0.35">
      <c r="A106" s="10"/>
      <c r="B106" s="10"/>
      <c r="C106" s="28" t="s">
        <v>32</v>
      </c>
      <c r="D106" s="512" t="s">
        <v>126</v>
      </c>
      <c r="E106" s="513"/>
      <c r="F106" s="514"/>
      <c r="G106" s="30" t="s">
        <v>197</v>
      </c>
    </row>
    <row r="107" spans="1:8" ht="145" customHeight="1" x14ac:dyDescent="0.35">
      <c r="A107" s="10"/>
      <c r="B107" s="10"/>
      <c r="C107" s="538" t="s">
        <v>468</v>
      </c>
      <c r="D107" s="539"/>
      <c r="E107" s="539"/>
      <c r="F107" s="539"/>
      <c r="G107" s="540"/>
    </row>
    <row r="108" spans="1:8" ht="43.5" customHeight="1" x14ac:dyDescent="0.35">
      <c r="A108" s="10"/>
      <c r="B108" s="10"/>
      <c r="C108" s="31" t="s">
        <v>33</v>
      </c>
      <c r="D108" s="517" t="s">
        <v>144</v>
      </c>
      <c r="E108" s="522"/>
      <c r="F108" s="518"/>
      <c r="G108" s="32" t="s">
        <v>160</v>
      </c>
    </row>
    <row r="109" spans="1:8" ht="30" customHeight="1" x14ac:dyDescent="0.35">
      <c r="A109" s="10"/>
      <c r="B109" s="10"/>
      <c r="C109" s="31" t="s">
        <v>34</v>
      </c>
      <c r="D109" s="517" t="s">
        <v>143</v>
      </c>
      <c r="E109" s="522"/>
      <c r="F109" s="518"/>
      <c r="G109" s="32" t="s">
        <v>161</v>
      </c>
    </row>
    <row r="110" spans="1:8" ht="35.15" customHeight="1" x14ac:dyDescent="0.35">
      <c r="A110" s="10"/>
      <c r="B110" s="10"/>
      <c r="C110" s="31" t="s">
        <v>35</v>
      </c>
      <c r="D110" s="517" t="s">
        <v>284</v>
      </c>
      <c r="E110" s="522"/>
      <c r="F110" s="518"/>
      <c r="G110" s="32" t="s">
        <v>162</v>
      </c>
    </row>
    <row r="111" spans="1:8" ht="45" customHeight="1" x14ac:dyDescent="0.35">
      <c r="A111" s="10"/>
      <c r="B111" s="10"/>
      <c r="C111" s="31" t="s">
        <v>36</v>
      </c>
      <c r="D111" s="550" t="s">
        <v>11</v>
      </c>
      <c r="E111" s="541" t="s">
        <v>303</v>
      </c>
      <c r="F111" s="542"/>
      <c r="G111" s="32" t="s">
        <v>403</v>
      </c>
    </row>
    <row r="112" spans="1:8" ht="47.5" customHeight="1" x14ac:dyDescent="0.35">
      <c r="A112" s="10"/>
      <c r="B112" s="10"/>
      <c r="C112" s="31" t="s">
        <v>37</v>
      </c>
      <c r="D112" s="551"/>
      <c r="E112" s="544" t="s">
        <v>128</v>
      </c>
      <c r="F112" s="345" t="s">
        <v>497</v>
      </c>
      <c r="G112" s="32" t="s">
        <v>233</v>
      </c>
    </row>
    <row r="113" spans="1:7" ht="29" x14ac:dyDescent="0.35">
      <c r="A113" s="10"/>
      <c r="B113" s="10"/>
      <c r="C113" s="31" t="s">
        <v>38</v>
      </c>
      <c r="D113" s="551"/>
      <c r="E113" s="545"/>
      <c r="F113" s="524" t="s">
        <v>6</v>
      </c>
      <c r="G113" s="32" t="s">
        <v>498</v>
      </c>
    </row>
    <row r="114" spans="1:7" ht="43.5" x14ac:dyDescent="0.35">
      <c r="A114" s="10"/>
      <c r="B114" s="10"/>
      <c r="C114" s="31" t="s">
        <v>39</v>
      </c>
      <c r="D114" s="551"/>
      <c r="E114" s="546"/>
      <c r="F114" s="524" t="s">
        <v>7</v>
      </c>
      <c r="G114" s="32" t="s">
        <v>499</v>
      </c>
    </row>
    <row r="115" spans="1:7" ht="43.5" x14ac:dyDescent="0.35">
      <c r="A115" s="10"/>
      <c r="B115" s="10"/>
      <c r="C115" s="31" t="s">
        <v>40</v>
      </c>
      <c r="D115" s="551"/>
      <c r="E115" s="547" t="s">
        <v>129</v>
      </c>
      <c r="F115" s="524" t="s">
        <v>132</v>
      </c>
      <c r="G115" s="32" t="s">
        <v>503</v>
      </c>
    </row>
    <row r="116" spans="1:7" x14ac:dyDescent="0.35">
      <c r="A116" s="10"/>
      <c r="B116" s="10"/>
      <c r="C116" s="31" t="s">
        <v>41</v>
      </c>
      <c r="D116" s="551"/>
      <c r="E116" s="548"/>
      <c r="F116" s="524" t="s">
        <v>130</v>
      </c>
      <c r="G116" s="32" t="s">
        <v>198</v>
      </c>
    </row>
    <row r="117" spans="1:7" ht="33" customHeight="1" x14ac:dyDescent="0.35">
      <c r="A117" s="10"/>
      <c r="B117" s="10"/>
      <c r="C117" s="31" t="s">
        <v>42</v>
      </c>
      <c r="D117" s="551"/>
      <c r="E117" s="549"/>
      <c r="F117" s="524" t="s">
        <v>131</v>
      </c>
      <c r="G117" s="32" t="s">
        <v>199</v>
      </c>
    </row>
    <row r="118" spans="1:7" ht="60" customHeight="1" x14ac:dyDescent="0.35">
      <c r="A118" s="10"/>
      <c r="B118" s="10"/>
      <c r="C118" s="31" t="s">
        <v>43</v>
      </c>
      <c r="D118" s="551"/>
      <c r="E118" s="564" t="s">
        <v>456</v>
      </c>
      <c r="F118" s="565"/>
      <c r="G118" s="15" t="s">
        <v>457</v>
      </c>
    </row>
    <row r="119" spans="1:7" ht="50.15" customHeight="1" x14ac:dyDescent="0.35">
      <c r="A119" s="10"/>
      <c r="B119" s="10"/>
      <c r="C119" s="31" t="s">
        <v>44</v>
      </c>
      <c r="D119" s="552"/>
      <c r="E119" s="564" t="s">
        <v>458</v>
      </c>
      <c r="F119" s="565"/>
      <c r="G119" s="32" t="s">
        <v>473</v>
      </c>
    </row>
    <row r="120" spans="1:7" ht="33" customHeight="1" x14ac:dyDescent="0.35">
      <c r="A120" s="10"/>
      <c r="B120" s="10"/>
      <c r="C120" s="31" t="s">
        <v>45</v>
      </c>
      <c r="D120" s="550" t="s">
        <v>133</v>
      </c>
      <c r="E120" s="553" t="s">
        <v>81</v>
      </c>
      <c r="F120" s="518" t="s">
        <v>156</v>
      </c>
      <c r="G120" s="33" t="s">
        <v>159</v>
      </c>
    </row>
    <row r="121" spans="1:7" ht="45" customHeight="1" x14ac:dyDescent="0.35">
      <c r="A121" s="10"/>
      <c r="B121" s="10"/>
      <c r="C121" s="31" t="s">
        <v>46</v>
      </c>
      <c r="D121" s="551"/>
      <c r="E121" s="554"/>
      <c r="F121" s="518" t="s">
        <v>163</v>
      </c>
      <c r="G121" s="33" t="s">
        <v>173</v>
      </c>
    </row>
    <row r="122" spans="1:7" ht="58.5" customHeight="1" x14ac:dyDescent="0.35">
      <c r="A122" s="10"/>
      <c r="B122" s="10"/>
      <c r="C122" s="31" t="s">
        <v>47</v>
      </c>
      <c r="D122" s="551"/>
      <c r="E122" s="553" t="s">
        <v>155</v>
      </c>
      <c r="F122" s="518" t="s">
        <v>156</v>
      </c>
      <c r="G122" s="33" t="s">
        <v>177</v>
      </c>
    </row>
    <row r="123" spans="1:7" ht="43" customHeight="1" x14ac:dyDescent="0.35">
      <c r="A123" s="10"/>
      <c r="B123" s="10"/>
      <c r="C123" s="37" t="s">
        <v>52</v>
      </c>
      <c r="D123" s="551"/>
      <c r="E123" s="554"/>
      <c r="F123" s="518" t="s">
        <v>163</v>
      </c>
      <c r="G123" s="33" t="s">
        <v>172</v>
      </c>
    </row>
    <row r="124" spans="1:7" x14ac:dyDescent="0.35">
      <c r="A124" s="10"/>
      <c r="B124" s="10"/>
      <c r="C124" s="37" t="s">
        <v>53</v>
      </c>
      <c r="D124" s="551"/>
      <c r="E124" s="555" t="s">
        <v>86</v>
      </c>
      <c r="F124" s="25" t="s">
        <v>156</v>
      </c>
      <c r="G124" s="34" t="s">
        <v>304</v>
      </c>
    </row>
    <row r="125" spans="1:7" ht="43.5" x14ac:dyDescent="0.35">
      <c r="A125" s="10"/>
      <c r="B125" s="10"/>
      <c r="C125" s="28" t="s">
        <v>54</v>
      </c>
      <c r="D125" s="551"/>
      <c r="E125" s="556"/>
      <c r="F125" s="512" t="s">
        <v>163</v>
      </c>
      <c r="G125" s="29" t="s">
        <v>285</v>
      </c>
    </row>
    <row r="126" spans="1:7" x14ac:dyDescent="0.35">
      <c r="A126" s="10"/>
      <c r="B126" s="10"/>
      <c r="C126" s="28" t="s">
        <v>55</v>
      </c>
      <c r="D126" s="551"/>
      <c r="E126" s="557" t="s">
        <v>157</v>
      </c>
      <c r="F126" s="513" t="s">
        <v>156</v>
      </c>
      <c r="G126" s="29" t="s">
        <v>286</v>
      </c>
    </row>
    <row r="127" spans="1:7" x14ac:dyDescent="0.35">
      <c r="A127" s="10"/>
      <c r="B127" s="10"/>
      <c r="C127" s="28" t="s">
        <v>165</v>
      </c>
      <c r="D127" s="551"/>
      <c r="E127" s="557"/>
      <c r="F127" s="513" t="s">
        <v>158</v>
      </c>
      <c r="G127" s="29" t="s">
        <v>287</v>
      </c>
    </row>
    <row r="128" spans="1:7" x14ac:dyDescent="0.35">
      <c r="A128" s="10"/>
      <c r="B128" s="10"/>
      <c r="C128" s="28" t="s">
        <v>166</v>
      </c>
      <c r="D128" s="551"/>
      <c r="E128" s="557"/>
      <c r="F128" s="513" t="s">
        <v>163</v>
      </c>
      <c r="G128" s="29" t="s">
        <v>288</v>
      </c>
    </row>
    <row r="129" spans="1:8" ht="30" customHeight="1" x14ac:dyDescent="0.35">
      <c r="A129" s="10"/>
      <c r="B129" s="10"/>
      <c r="C129" s="28" t="s">
        <v>167</v>
      </c>
      <c r="D129" s="552"/>
      <c r="E129" s="557"/>
      <c r="F129" s="513" t="s">
        <v>164</v>
      </c>
      <c r="G129" s="29" t="s">
        <v>289</v>
      </c>
    </row>
    <row r="130" spans="1:8" ht="43.5" customHeight="1" x14ac:dyDescent="0.35">
      <c r="A130" s="10"/>
      <c r="B130" s="10"/>
      <c r="C130" s="28" t="s">
        <v>291</v>
      </c>
      <c r="D130" s="555" t="s">
        <v>73</v>
      </c>
      <c r="E130" s="533" t="s">
        <v>293</v>
      </c>
      <c r="F130" s="534"/>
      <c r="G130" s="29" t="s">
        <v>305</v>
      </c>
    </row>
    <row r="131" spans="1:8" ht="35.15" customHeight="1" x14ac:dyDescent="0.35">
      <c r="A131" s="10"/>
      <c r="B131" s="10"/>
      <c r="C131" s="412" t="s">
        <v>292</v>
      </c>
      <c r="D131" s="561"/>
      <c r="E131" s="533" t="s">
        <v>495</v>
      </c>
      <c r="F131" s="534"/>
      <c r="G131" s="29" t="s">
        <v>500</v>
      </c>
    </row>
    <row r="132" spans="1:8" ht="60" customHeight="1" x14ac:dyDescent="0.35">
      <c r="A132" s="10"/>
      <c r="B132" s="10"/>
      <c r="C132" s="412" t="s">
        <v>469</v>
      </c>
      <c r="D132" s="556"/>
      <c r="E132" s="533" t="s">
        <v>16</v>
      </c>
      <c r="F132" s="534"/>
      <c r="G132" s="29" t="s">
        <v>501</v>
      </c>
    </row>
    <row r="133" spans="1:8" ht="58" x14ac:dyDescent="0.35">
      <c r="A133" s="10"/>
      <c r="B133" s="10"/>
      <c r="C133" s="412" t="s">
        <v>470</v>
      </c>
      <c r="D133" s="532" t="s">
        <v>56</v>
      </c>
      <c r="E133" s="533"/>
      <c r="F133" s="534"/>
      <c r="G133" s="29" t="s">
        <v>294</v>
      </c>
    </row>
    <row r="134" spans="1:8" ht="73" thickBot="1" x14ac:dyDescent="0.4">
      <c r="C134" s="35" t="s">
        <v>471</v>
      </c>
      <c r="D134" s="566" t="s">
        <v>148</v>
      </c>
      <c r="E134" s="567"/>
      <c r="F134" s="568"/>
      <c r="G134" s="36" t="s">
        <v>149</v>
      </c>
    </row>
    <row r="135" spans="1:8" s="525" customFormat="1" ht="15" customHeight="1" x14ac:dyDescent="0.35">
      <c r="C135" s="521"/>
      <c r="D135" s="516"/>
      <c r="E135" s="516"/>
      <c r="F135" s="516"/>
      <c r="G135" s="516"/>
      <c r="H135" s="523"/>
    </row>
    <row r="136" spans="1:8" s="525" customFormat="1" ht="31" customHeight="1" x14ac:dyDescent="0.35">
      <c r="B136" s="543" t="s">
        <v>472</v>
      </c>
      <c r="C136" s="543"/>
      <c r="D136" s="543"/>
      <c r="E136" s="543"/>
      <c r="F136" s="543"/>
      <c r="G136" s="543"/>
      <c r="H136" s="17"/>
    </row>
    <row r="137" spans="1:8" s="525" customFormat="1" ht="15" thickBot="1" x14ac:dyDescent="0.4">
      <c r="C137" s="40"/>
      <c r="D137" s="523"/>
      <c r="E137" s="523"/>
      <c r="F137" s="523"/>
      <c r="G137" s="523"/>
      <c r="H137" s="17"/>
    </row>
    <row r="138" spans="1:8" ht="15" customHeight="1" x14ac:dyDescent="0.35">
      <c r="C138" s="44" t="s">
        <v>48</v>
      </c>
      <c r="D138" s="354" t="s">
        <v>49</v>
      </c>
      <c r="E138" s="354"/>
      <c r="F138" s="354"/>
      <c r="G138" s="27" t="s">
        <v>50</v>
      </c>
      <c r="H138" s="16"/>
    </row>
    <row r="139" spans="1:8" ht="130.5" x14ac:dyDescent="0.35">
      <c r="A139" s="10"/>
      <c r="B139" s="10"/>
      <c r="C139" s="28" t="s">
        <v>31</v>
      </c>
      <c r="D139" s="532" t="s">
        <v>154</v>
      </c>
      <c r="E139" s="533"/>
      <c r="F139" s="534"/>
      <c r="G139" s="29" t="s">
        <v>321</v>
      </c>
    </row>
    <row r="140" spans="1:8" x14ac:dyDescent="0.35">
      <c r="A140" s="10"/>
      <c r="B140" s="10"/>
      <c r="C140" s="28" t="s">
        <v>32</v>
      </c>
      <c r="D140" s="532" t="s">
        <v>126</v>
      </c>
      <c r="E140" s="533"/>
      <c r="F140" s="534"/>
      <c r="G140" s="30" t="s">
        <v>197</v>
      </c>
    </row>
    <row r="141" spans="1:8" ht="145" customHeight="1" x14ac:dyDescent="0.35">
      <c r="A141" s="10"/>
      <c r="B141" s="10"/>
      <c r="C141" s="538" t="s">
        <v>220</v>
      </c>
      <c r="D141" s="539"/>
      <c r="E141" s="539"/>
      <c r="F141" s="539"/>
      <c r="G141" s="540"/>
    </row>
    <row r="142" spans="1:8" ht="43.5" customHeight="1" x14ac:dyDescent="0.35">
      <c r="A142" s="10"/>
      <c r="B142" s="10"/>
      <c r="C142" s="31" t="s">
        <v>33</v>
      </c>
      <c r="D142" s="541" t="s">
        <v>144</v>
      </c>
      <c r="E142" s="563"/>
      <c r="F142" s="542"/>
      <c r="G142" s="32" t="s">
        <v>160</v>
      </c>
    </row>
    <row r="143" spans="1:8" ht="30" customHeight="1" x14ac:dyDescent="0.35">
      <c r="A143" s="10"/>
      <c r="B143" s="10"/>
      <c r="C143" s="31" t="s">
        <v>34</v>
      </c>
      <c r="D143" s="541" t="s">
        <v>143</v>
      </c>
      <c r="E143" s="563"/>
      <c r="F143" s="542"/>
      <c r="G143" s="32" t="s">
        <v>161</v>
      </c>
    </row>
    <row r="144" spans="1:8" ht="35.15" customHeight="1" x14ac:dyDescent="0.35">
      <c r="A144" s="10"/>
      <c r="B144" s="10"/>
      <c r="C144" s="31" t="s">
        <v>35</v>
      </c>
      <c r="D144" s="541" t="s">
        <v>284</v>
      </c>
      <c r="E144" s="563"/>
      <c r="F144" s="542"/>
      <c r="G144" s="32" t="s">
        <v>162</v>
      </c>
    </row>
    <row r="145" spans="1:7" ht="47.5" customHeight="1" x14ac:dyDescent="0.35">
      <c r="A145" s="10"/>
      <c r="B145" s="10"/>
      <c r="C145" s="31" t="s">
        <v>36</v>
      </c>
      <c r="D145" s="550" t="s">
        <v>11</v>
      </c>
      <c r="E145" s="544" t="s">
        <v>128</v>
      </c>
      <c r="F145" s="345" t="s">
        <v>497</v>
      </c>
      <c r="G145" s="32" t="s">
        <v>233</v>
      </c>
    </row>
    <row r="146" spans="1:7" ht="43.5" x14ac:dyDescent="0.35">
      <c r="A146" s="10"/>
      <c r="B146" s="10"/>
      <c r="C146" s="31" t="s">
        <v>37</v>
      </c>
      <c r="D146" s="551"/>
      <c r="E146" s="545"/>
      <c r="F146" s="524" t="s">
        <v>6</v>
      </c>
      <c r="G146" s="32" t="s">
        <v>502</v>
      </c>
    </row>
    <row r="147" spans="1:7" ht="43.5" x14ac:dyDescent="0.35">
      <c r="A147" s="10"/>
      <c r="B147" s="10"/>
      <c r="C147" s="31" t="s">
        <v>38</v>
      </c>
      <c r="D147" s="551"/>
      <c r="E147" s="546"/>
      <c r="F147" s="524" t="s">
        <v>7</v>
      </c>
      <c r="G147" s="32" t="s">
        <v>499</v>
      </c>
    </row>
    <row r="148" spans="1:7" ht="43.5" x14ac:dyDescent="0.35">
      <c r="A148" s="10"/>
      <c r="B148" s="10"/>
      <c r="C148" s="31" t="s">
        <v>39</v>
      </c>
      <c r="D148" s="551"/>
      <c r="E148" s="547" t="s">
        <v>129</v>
      </c>
      <c r="F148" s="524" t="s">
        <v>132</v>
      </c>
      <c r="G148" s="32" t="s">
        <v>515</v>
      </c>
    </row>
    <row r="149" spans="1:7" x14ac:dyDescent="0.35">
      <c r="A149" s="10"/>
      <c r="B149" s="10"/>
      <c r="C149" s="31" t="s">
        <v>40</v>
      </c>
      <c r="D149" s="551"/>
      <c r="E149" s="548"/>
      <c r="F149" s="524" t="s">
        <v>130</v>
      </c>
      <c r="G149" s="32" t="s">
        <v>198</v>
      </c>
    </row>
    <row r="150" spans="1:7" ht="33" customHeight="1" x14ac:dyDescent="0.35">
      <c r="A150" s="10"/>
      <c r="B150" s="10"/>
      <c r="C150" s="31" t="s">
        <v>41</v>
      </c>
      <c r="D150" s="551"/>
      <c r="E150" s="549"/>
      <c r="F150" s="524" t="s">
        <v>131</v>
      </c>
      <c r="G150" s="32" t="s">
        <v>199</v>
      </c>
    </row>
    <row r="151" spans="1:7" ht="60" customHeight="1" x14ac:dyDescent="0.35">
      <c r="A151" s="10"/>
      <c r="B151" s="10"/>
      <c r="C151" s="31" t="s">
        <v>42</v>
      </c>
      <c r="D151" s="551"/>
      <c r="E151" s="564" t="s">
        <v>456</v>
      </c>
      <c r="F151" s="565"/>
      <c r="G151" s="15" t="s">
        <v>457</v>
      </c>
    </row>
    <row r="152" spans="1:7" ht="60" customHeight="1" x14ac:dyDescent="0.35">
      <c r="A152" s="10"/>
      <c r="B152" s="10"/>
      <c r="C152" s="31" t="s">
        <v>43</v>
      </c>
      <c r="D152" s="552"/>
      <c r="E152" s="564" t="s">
        <v>458</v>
      </c>
      <c r="F152" s="565"/>
      <c r="G152" s="15" t="s">
        <v>474</v>
      </c>
    </row>
    <row r="153" spans="1:7" ht="33" customHeight="1" x14ac:dyDescent="0.35">
      <c r="A153" s="10"/>
      <c r="B153" s="10"/>
      <c r="C153" s="31" t="s">
        <v>44</v>
      </c>
      <c r="D153" s="550" t="s">
        <v>133</v>
      </c>
      <c r="E153" s="553" t="s">
        <v>81</v>
      </c>
      <c r="F153" s="518" t="s">
        <v>156</v>
      </c>
      <c r="G153" s="33" t="s">
        <v>159</v>
      </c>
    </row>
    <row r="154" spans="1:7" ht="45" customHeight="1" x14ac:dyDescent="0.35">
      <c r="A154" s="10"/>
      <c r="B154" s="10"/>
      <c r="C154" s="31" t="s">
        <v>45</v>
      </c>
      <c r="D154" s="551"/>
      <c r="E154" s="554"/>
      <c r="F154" s="518" t="s">
        <v>163</v>
      </c>
      <c r="G154" s="33" t="s">
        <v>173</v>
      </c>
    </row>
    <row r="155" spans="1:7" ht="58.5" customHeight="1" x14ac:dyDescent="0.35">
      <c r="A155" s="10"/>
      <c r="B155" s="10"/>
      <c r="C155" s="31" t="s">
        <v>46</v>
      </c>
      <c r="D155" s="551"/>
      <c r="E155" s="553" t="s">
        <v>155</v>
      </c>
      <c r="F155" s="518" t="s">
        <v>156</v>
      </c>
      <c r="G155" s="33" t="s">
        <v>177</v>
      </c>
    </row>
    <row r="156" spans="1:7" ht="43" customHeight="1" x14ac:dyDescent="0.35">
      <c r="A156" s="10"/>
      <c r="B156" s="10"/>
      <c r="C156" s="37" t="s">
        <v>47</v>
      </c>
      <c r="D156" s="551"/>
      <c r="E156" s="554"/>
      <c r="F156" s="518" t="s">
        <v>163</v>
      </c>
      <c r="G156" s="33" t="s">
        <v>172</v>
      </c>
    </row>
    <row r="157" spans="1:7" x14ac:dyDescent="0.35">
      <c r="A157" s="10"/>
      <c r="B157" s="10"/>
      <c r="C157" s="28" t="s">
        <v>52</v>
      </c>
      <c r="D157" s="551"/>
      <c r="E157" s="555" t="s">
        <v>86</v>
      </c>
      <c r="F157" s="25" t="s">
        <v>156</v>
      </c>
      <c r="G157" s="34" t="s">
        <v>304</v>
      </c>
    </row>
    <row r="158" spans="1:7" ht="43.5" x14ac:dyDescent="0.35">
      <c r="A158" s="10"/>
      <c r="B158" s="10"/>
      <c r="C158" s="28" t="s">
        <v>53</v>
      </c>
      <c r="D158" s="551"/>
      <c r="E158" s="556"/>
      <c r="F158" s="512" t="s">
        <v>163</v>
      </c>
      <c r="G158" s="29" t="s">
        <v>285</v>
      </c>
    </row>
    <row r="159" spans="1:7" x14ac:dyDescent="0.35">
      <c r="A159" s="10"/>
      <c r="B159" s="10"/>
      <c r="C159" s="28" t="s">
        <v>54</v>
      </c>
      <c r="D159" s="551"/>
      <c r="E159" s="557" t="s">
        <v>157</v>
      </c>
      <c r="F159" s="513" t="s">
        <v>156</v>
      </c>
      <c r="G159" s="29" t="s">
        <v>286</v>
      </c>
    </row>
    <row r="160" spans="1:7" x14ac:dyDescent="0.35">
      <c r="A160" s="10"/>
      <c r="B160" s="10"/>
      <c r="C160" s="28" t="s">
        <v>55</v>
      </c>
      <c r="D160" s="551"/>
      <c r="E160" s="557"/>
      <c r="F160" s="513" t="s">
        <v>158</v>
      </c>
      <c r="G160" s="29" t="s">
        <v>287</v>
      </c>
    </row>
    <row r="161" spans="1:8" x14ac:dyDescent="0.35">
      <c r="A161" s="10"/>
      <c r="B161" s="10"/>
      <c r="C161" s="28" t="s">
        <v>165</v>
      </c>
      <c r="D161" s="551"/>
      <c r="E161" s="557"/>
      <c r="F161" s="513" t="s">
        <v>163</v>
      </c>
      <c r="G161" s="29" t="s">
        <v>288</v>
      </c>
    </row>
    <row r="162" spans="1:8" ht="30" customHeight="1" x14ac:dyDescent="0.35">
      <c r="A162" s="10"/>
      <c r="B162" s="10"/>
      <c r="C162" s="28" t="s">
        <v>166</v>
      </c>
      <c r="D162" s="552"/>
      <c r="E162" s="557"/>
      <c r="F162" s="513" t="s">
        <v>164</v>
      </c>
      <c r="G162" s="29" t="s">
        <v>296</v>
      </c>
    </row>
    <row r="163" spans="1:8" ht="48.65" customHeight="1" x14ac:dyDescent="0.35">
      <c r="A163" s="10"/>
      <c r="B163" s="10"/>
      <c r="C163" s="412" t="s">
        <v>167</v>
      </c>
      <c r="D163" s="558" t="s">
        <v>73</v>
      </c>
      <c r="E163" s="533" t="s">
        <v>297</v>
      </c>
      <c r="F163" s="534"/>
      <c r="G163" s="29" t="s">
        <v>306</v>
      </c>
    </row>
    <row r="164" spans="1:8" ht="60" customHeight="1" x14ac:dyDescent="0.35">
      <c r="A164" s="10"/>
      <c r="B164" s="10"/>
      <c r="C164" s="412" t="s">
        <v>291</v>
      </c>
      <c r="D164" s="559"/>
      <c r="E164" s="533" t="s">
        <v>16</v>
      </c>
      <c r="F164" s="534"/>
      <c r="G164" s="29" t="s">
        <v>507</v>
      </c>
    </row>
    <row r="165" spans="1:8" ht="58" x14ac:dyDescent="0.35">
      <c r="A165" s="10"/>
      <c r="B165" s="10"/>
      <c r="C165" s="412" t="s">
        <v>292</v>
      </c>
      <c r="D165" s="532" t="s">
        <v>56</v>
      </c>
      <c r="E165" s="533"/>
      <c r="F165" s="534"/>
      <c r="G165" s="29" t="s">
        <v>295</v>
      </c>
    </row>
    <row r="166" spans="1:8" ht="73" thickBot="1" x14ac:dyDescent="0.4">
      <c r="C166" s="35" t="s">
        <v>471</v>
      </c>
      <c r="D166" s="566" t="s">
        <v>148</v>
      </c>
      <c r="E166" s="567"/>
      <c r="F166" s="568"/>
      <c r="G166" s="36" t="s">
        <v>149</v>
      </c>
    </row>
    <row r="167" spans="1:8" x14ac:dyDescent="0.35">
      <c r="C167" s="516"/>
      <c r="D167" s="516"/>
      <c r="E167" s="516"/>
      <c r="F167" s="516"/>
      <c r="G167" s="516"/>
      <c r="H167" s="516"/>
    </row>
    <row r="168" spans="1:8" ht="51" customHeight="1" x14ac:dyDescent="0.35">
      <c r="B168" s="537" t="s">
        <v>475</v>
      </c>
      <c r="C168" s="537"/>
      <c r="D168" s="537"/>
      <c r="E168" s="537"/>
      <c r="F168" s="537"/>
      <c r="G168" s="537"/>
      <c r="H168" s="39"/>
    </row>
    <row r="169" spans="1:8" x14ac:dyDescent="0.35">
      <c r="C169" s="516"/>
      <c r="D169" s="516"/>
      <c r="E169" s="516"/>
      <c r="F169" s="516"/>
      <c r="G169" s="516"/>
      <c r="H169" s="516"/>
    </row>
    <row r="170" spans="1:8" ht="16" customHeight="1" x14ac:dyDescent="0.35">
      <c r="C170" s="417" t="s">
        <v>48</v>
      </c>
      <c r="D170" s="519" t="s">
        <v>49</v>
      </c>
      <c r="E170" s="418" t="s">
        <v>50</v>
      </c>
      <c r="F170" s="519"/>
      <c r="G170" s="355"/>
      <c r="H170" s="355"/>
    </row>
    <row r="171" spans="1:8" ht="87" x14ac:dyDescent="0.35">
      <c r="C171" s="12" t="s">
        <v>31</v>
      </c>
      <c r="D171" s="532" t="s">
        <v>189</v>
      </c>
      <c r="E171" s="533"/>
      <c r="F171" s="534"/>
      <c r="G171" s="29" t="s">
        <v>216</v>
      </c>
    </row>
    <row r="172" spans="1:8" x14ac:dyDescent="0.35">
      <c r="C172" s="12" t="s">
        <v>32</v>
      </c>
      <c r="D172" s="532" t="s">
        <v>126</v>
      </c>
      <c r="E172" s="533"/>
      <c r="F172" s="534"/>
      <c r="G172" s="30" t="s">
        <v>197</v>
      </c>
    </row>
    <row r="173" spans="1:8" ht="137.15" customHeight="1" x14ac:dyDescent="0.35">
      <c r="A173" s="10"/>
      <c r="B173" s="10"/>
      <c r="C173" s="538" t="s">
        <v>298</v>
      </c>
      <c r="D173" s="539"/>
      <c r="E173" s="539"/>
      <c r="F173" s="539"/>
      <c r="G173" s="540"/>
    </row>
    <row r="174" spans="1:8" ht="30" customHeight="1" x14ac:dyDescent="0.35">
      <c r="C174" s="14" t="s">
        <v>33</v>
      </c>
      <c r="D174" s="541" t="s">
        <v>144</v>
      </c>
      <c r="E174" s="563"/>
      <c r="F174" s="542"/>
      <c r="G174" s="38" t="s">
        <v>175</v>
      </c>
    </row>
    <row r="175" spans="1:8" ht="43.5" customHeight="1" x14ac:dyDescent="0.35">
      <c r="C175" s="14" t="s">
        <v>34</v>
      </c>
      <c r="D175" s="541" t="s">
        <v>143</v>
      </c>
      <c r="E175" s="563"/>
      <c r="F175" s="542"/>
      <c r="G175" s="38" t="s">
        <v>190</v>
      </c>
    </row>
    <row r="176" spans="1:8" ht="29" x14ac:dyDescent="0.35">
      <c r="C176" s="14" t="s">
        <v>35</v>
      </c>
      <c r="D176" s="541" t="s">
        <v>142</v>
      </c>
      <c r="E176" s="563"/>
      <c r="F176" s="542"/>
      <c r="G176" s="38" t="s">
        <v>176</v>
      </c>
    </row>
    <row r="177" spans="2:8" ht="65.25" customHeight="1" x14ac:dyDescent="0.35">
      <c r="C177" s="14" t="s">
        <v>36</v>
      </c>
      <c r="D177" s="550" t="s">
        <v>11</v>
      </c>
      <c r="E177" s="541" t="s">
        <v>237</v>
      </c>
      <c r="F177" s="542"/>
      <c r="G177" s="38" t="s">
        <v>235</v>
      </c>
    </row>
    <row r="178" spans="2:8" ht="54.75" customHeight="1" x14ac:dyDescent="0.35">
      <c r="C178" s="14" t="s">
        <v>37</v>
      </c>
      <c r="D178" s="551"/>
      <c r="E178" s="541" t="s">
        <v>234</v>
      </c>
      <c r="F178" s="542"/>
      <c r="G178" s="26" t="s">
        <v>236</v>
      </c>
    </row>
    <row r="179" spans="2:8" ht="54.75" customHeight="1" x14ac:dyDescent="0.35">
      <c r="C179" s="14" t="s">
        <v>38</v>
      </c>
      <c r="D179" s="551"/>
      <c r="E179" s="564" t="s">
        <v>456</v>
      </c>
      <c r="F179" s="565"/>
      <c r="G179" s="32" t="s">
        <v>479</v>
      </c>
    </row>
    <row r="180" spans="2:8" ht="54.75" customHeight="1" x14ac:dyDescent="0.35">
      <c r="C180" s="14" t="s">
        <v>39</v>
      </c>
      <c r="D180" s="552"/>
      <c r="E180" s="564" t="s">
        <v>458</v>
      </c>
      <c r="F180" s="565"/>
      <c r="G180" s="32" t="s">
        <v>480</v>
      </c>
    </row>
    <row r="181" spans="2:8" ht="36.75" customHeight="1" x14ac:dyDescent="0.35">
      <c r="C181" s="21" t="s">
        <v>40</v>
      </c>
      <c r="D181" s="590" t="s">
        <v>133</v>
      </c>
      <c r="E181" s="593" t="s">
        <v>81</v>
      </c>
      <c r="F181" s="518" t="s">
        <v>156</v>
      </c>
      <c r="G181" s="33" t="s">
        <v>159</v>
      </c>
    </row>
    <row r="182" spans="2:8" ht="31.5" customHeight="1" x14ac:dyDescent="0.35">
      <c r="C182" s="14" t="s">
        <v>41</v>
      </c>
      <c r="D182" s="590"/>
      <c r="E182" s="593"/>
      <c r="F182" s="518" t="s">
        <v>163</v>
      </c>
      <c r="G182" s="33" t="s">
        <v>173</v>
      </c>
    </row>
    <row r="183" spans="2:8" ht="31.5" customHeight="1" x14ac:dyDescent="0.35">
      <c r="C183" s="14" t="s">
        <v>42</v>
      </c>
      <c r="D183" s="590"/>
      <c r="E183" s="593" t="s">
        <v>155</v>
      </c>
      <c r="F183" s="518" t="s">
        <v>156</v>
      </c>
      <c r="G183" s="33" t="s">
        <v>171</v>
      </c>
    </row>
    <row r="184" spans="2:8" ht="31.5" customHeight="1" x14ac:dyDescent="0.35">
      <c r="C184" s="14" t="s">
        <v>43</v>
      </c>
      <c r="D184" s="590"/>
      <c r="E184" s="593"/>
      <c r="F184" s="518" t="s">
        <v>163</v>
      </c>
      <c r="G184" s="33" t="s">
        <v>172</v>
      </c>
    </row>
    <row r="185" spans="2:8" ht="31.5" customHeight="1" x14ac:dyDescent="0.35">
      <c r="C185" s="12" t="s">
        <v>44</v>
      </c>
      <c r="D185" s="590"/>
      <c r="E185" s="593"/>
      <c r="F185" s="513" t="s">
        <v>158</v>
      </c>
      <c r="G185" s="29" t="s">
        <v>476</v>
      </c>
    </row>
    <row r="186" spans="2:8" ht="31.5" customHeight="1" x14ac:dyDescent="0.35">
      <c r="C186" s="12" t="s">
        <v>45</v>
      </c>
      <c r="D186" s="590"/>
      <c r="E186" s="593"/>
      <c r="F186" s="513" t="s">
        <v>164</v>
      </c>
      <c r="G186" s="29" t="s">
        <v>178</v>
      </c>
    </row>
    <row r="187" spans="2:8" ht="68.25" customHeight="1" x14ac:dyDescent="0.35">
      <c r="C187" s="12" t="s">
        <v>46</v>
      </c>
      <c r="D187" s="520" t="s">
        <v>73</v>
      </c>
      <c r="E187" s="532" t="s">
        <v>174</v>
      </c>
      <c r="F187" s="534"/>
      <c r="G187" s="22" t="s">
        <v>477</v>
      </c>
    </row>
    <row r="188" spans="2:8" ht="43.5" customHeight="1" x14ac:dyDescent="0.35">
      <c r="C188" s="12" t="s">
        <v>47</v>
      </c>
      <c r="D188" s="532" t="s">
        <v>56</v>
      </c>
      <c r="E188" s="533"/>
      <c r="F188" s="534"/>
      <c r="G188" s="22" t="s">
        <v>478</v>
      </c>
    </row>
    <row r="189" spans="2:8" ht="72.5" x14ac:dyDescent="0.35">
      <c r="C189" s="23" t="s">
        <v>471</v>
      </c>
      <c r="D189" s="586" t="s">
        <v>148</v>
      </c>
      <c r="E189" s="587"/>
      <c r="F189" s="588"/>
      <c r="G189" s="24" t="s">
        <v>149</v>
      </c>
    </row>
    <row r="190" spans="2:8" x14ac:dyDescent="0.35">
      <c r="C190" s="19"/>
    </row>
    <row r="191" spans="2:8" x14ac:dyDescent="0.35">
      <c r="C191" s="525"/>
      <c r="D191" s="525"/>
      <c r="E191" s="525"/>
      <c r="F191" s="525"/>
      <c r="G191" s="525"/>
    </row>
    <row r="192" spans="2:8" ht="39" customHeight="1" x14ac:dyDescent="0.35">
      <c r="B192" s="594" t="s">
        <v>481</v>
      </c>
      <c r="C192" s="594"/>
      <c r="D192" s="594"/>
      <c r="E192" s="594"/>
      <c r="F192" s="594"/>
      <c r="G192" s="594"/>
      <c r="H192" s="39"/>
    </row>
    <row r="193" spans="1:8" x14ac:dyDescent="0.35">
      <c r="C193" s="414" t="s">
        <v>48</v>
      </c>
      <c r="D193" s="413" t="s">
        <v>203</v>
      </c>
      <c r="E193" s="413" t="s">
        <v>50</v>
      </c>
      <c r="F193" s="355"/>
      <c r="G193" s="355"/>
      <c r="H193" s="521"/>
    </row>
    <row r="194" spans="1:8" ht="146.15" customHeight="1" x14ac:dyDescent="0.35">
      <c r="C194" s="538" t="s">
        <v>299</v>
      </c>
      <c r="D194" s="539"/>
      <c r="E194" s="539"/>
      <c r="F194" s="539"/>
      <c r="G194" s="540"/>
    </row>
    <row r="195" spans="1:8" ht="107.15" customHeight="1" x14ac:dyDescent="0.35">
      <c r="C195" s="12" t="s">
        <v>31</v>
      </c>
      <c r="D195" s="532" t="s">
        <v>189</v>
      </c>
      <c r="E195" s="533"/>
      <c r="F195" s="534"/>
      <c r="G195" s="29" t="s">
        <v>217</v>
      </c>
      <c r="H195" s="355"/>
    </row>
    <row r="196" spans="1:8" x14ac:dyDescent="0.35">
      <c r="C196" s="12" t="s">
        <v>32</v>
      </c>
      <c r="D196" s="532" t="s">
        <v>126</v>
      </c>
      <c r="E196" s="533"/>
      <c r="F196" s="534"/>
      <c r="G196" s="30" t="s">
        <v>197</v>
      </c>
    </row>
    <row r="197" spans="1:8" ht="51.65" customHeight="1" x14ac:dyDescent="0.35">
      <c r="A197" s="10"/>
      <c r="B197" s="10"/>
      <c r="C197" s="14" t="s">
        <v>33</v>
      </c>
      <c r="D197" s="541" t="s">
        <v>144</v>
      </c>
      <c r="E197" s="563"/>
      <c r="F197" s="542"/>
      <c r="G197" s="38" t="s">
        <v>179</v>
      </c>
    </row>
    <row r="198" spans="1:8" ht="35.15" customHeight="1" x14ac:dyDescent="0.35">
      <c r="C198" s="14" t="s">
        <v>34</v>
      </c>
      <c r="D198" s="541" t="s">
        <v>143</v>
      </c>
      <c r="E198" s="563"/>
      <c r="F198" s="542"/>
      <c r="G198" s="38" t="s">
        <v>180</v>
      </c>
    </row>
    <row r="199" spans="1:8" ht="44.15" customHeight="1" x14ac:dyDescent="0.35">
      <c r="C199" s="14" t="s">
        <v>35</v>
      </c>
      <c r="D199" s="541" t="s">
        <v>142</v>
      </c>
      <c r="E199" s="563"/>
      <c r="F199" s="542"/>
      <c r="G199" s="38" t="s">
        <v>181</v>
      </c>
    </row>
    <row r="200" spans="1:8" ht="65.5" customHeight="1" x14ac:dyDescent="0.35">
      <c r="C200" s="14" t="s">
        <v>36</v>
      </c>
      <c r="D200" s="550" t="s">
        <v>11</v>
      </c>
      <c r="E200" s="541" t="s">
        <v>416</v>
      </c>
      <c r="F200" s="542"/>
      <c r="G200" s="38" t="s">
        <v>417</v>
      </c>
    </row>
    <row r="201" spans="1:8" ht="53.15" customHeight="1" x14ac:dyDescent="0.35">
      <c r="C201" s="21" t="s">
        <v>37</v>
      </c>
      <c r="D201" s="551"/>
      <c r="E201" s="541" t="s">
        <v>414</v>
      </c>
      <c r="F201" s="542"/>
      <c r="G201" s="38" t="s">
        <v>418</v>
      </c>
    </row>
    <row r="202" spans="1:8" ht="62.5" customHeight="1" x14ac:dyDescent="0.35">
      <c r="C202" s="21" t="s">
        <v>38</v>
      </c>
      <c r="D202" s="551"/>
      <c r="E202" s="564" t="s">
        <v>456</v>
      </c>
      <c r="F202" s="565"/>
      <c r="G202" s="32" t="s">
        <v>482</v>
      </c>
    </row>
    <row r="203" spans="1:8" ht="61" customHeight="1" x14ac:dyDescent="0.35">
      <c r="C203" s="21" t="s">
        <v>39</v>
      </c>
      <c r="D203" s="552"/>
      <c r="E203" s="564" t="s">
        <v>458</v>
      </c>
      <c r="F203" s="565"/>
      <c r="G203" s="32" t="s">
        <v>483</v>
      </c>
    </row>
    <row r="204" spans="1:8" ht="43.5" customHeight="1" x14ac:dyDescent="0.35">
      <c r="C204" s="14" t="s">
        <v>40</v>
      </c>
      <c r="D204" s="590" t="s">
        <v>133</v>
      </c>
      <c r="E204" s="593" t="s">
        <v>81</v>
      </c>
      <c r="F204" s="518" t="s">
        <v>156</v>
      </c>
      <c r="G204" s="33" t="s">
        <v>159</v>
      </c>
    </row>
    <row r="205" spans="1:8" ht="39" customHeight="1" x14ac:dyDescent="0.35">
      <c r="C205" s="14" t="s">
        <v>41</v>
      </c>
      <c r="D205" s="590"/>
      <c r="E205" s="593"/>
      <c r="F205" s="518" t="s">
        <v>163</v>
      </c>
      <c r="G205" s="33" t="s">
        <v>173</v>
      </c>
    </row>
    <row r="206" spans="1:8" ht="39" customHeight="1" x14ac:dyDescent="0.35">
      <c r="C206" s="14" t="s">
        <v>42</v>
      </c>
      <c r="D206" s="590"/>
      <c r="E206" s="593" t="s">
        <v>155</v>
      </c>
      <c r="F206" s="518" t="s">
        <v>156</v>
      </c>
      <c r="G206" s="33" t="s">
        <v>171</v>
      </c>
    </row>
    <row r="207" spans="1:8" ht="39" customHeight="1" x14ac:dyDescent="0.35">
      <c r="C207" s="14" t="s">
        <v>43</v>
      </c>
      <c r="D207" s="590"/>
      <c r="E207" s="593"/>
      <c r="F207" s="518" t="s">
        <v>163</v>
      </c>
      <c r="G207" s="33" t="s">
        <v>172</v>
      </c>
    </row>
    <row r="208" spans="1:8" ht="39" customHeight="1" x14ac:dyDescent="0.35">
      <c r="C208" s="12" t="s">
        <v>44</v>
      </c>
      <c r="D208" s="590"/>
      <c r="E208" s="593"/>
      <c r="F208" s="513" t="s">
        <v>158</v>
      </c>
      <c r="G208" s="29" t="s">
        <v>476</v>
      </c>
    </row>
    <row r="209" spans="1:8" ht="39" customHeight="1" x14ac:dyDescent="0.35">
      <c r="C209" s="12" t="s">
        <v>45</v>
      </c>
      <c r="D209" s="590"/>
      <c r="E209" s="593"/>
      <c r="F209" s="513" t="s">
        <v>164</v>
      </c>
      <c r="G209" s="29" t="s">
        <v>178</v>
      </c>
    </row>
    <row r="210" spans="1:8" ht="63.65" customHeight="1" x14ac:dyDescent="0.35">
      <c r="C210" s="12" t="s">
        <v>46</v>
      </c>
      <c r="D210" s="532" t="s">
        <v>415</v>
      </c>
      <c r="E210" s="533"/>
      <c r="F210" s="534"/>
      <c r="G210" s="22" t="s">
        <v>419</v>
      </c>
    </row>
    <row r="211" spans="1:8" ht="43.5" customHeight="1" x14ac:dyDescent="0.35">
      <c r="C211" s="12" t="s">
        <v>47</v>
      </c>
      <c r="D211" s="532" t="s">
        <v>56</v>
      </c>
      <c r="E211" s="533"/>
      <c r="F211" s="534"/>
      <c r="G211" s="22" t="s">
        <v>200</v>
      </c>
    </row>
    <row r="212" spans="1:8" ht="72.5" x14ac:dyDescent="0.35">
      <c r="C212" s="23" t="s">
        <v>471</v>
      </c>
      <c r="D212" s="586" t="s">
        <v>148</v>
      </c>
      <c r="E212" s="587"/>
      <c r="F212" s="588"/>
      <c r="G212" s="24" t="s">
        <v>149</v>
      </c>
    </row>
    <row r="214" spans="1:8" ht="18.5" x14ac:dyDescent="0.35">
      <c r="C214" s="515"/>
      <c r="D214" s="515"/>
      <c r="E214" s="515"/>
      <c r="F214" s="515"/>
      <c r="G214" s="515"/>
    </row>
    <row r="215" spans="1:8" s="5" customFormat="1" ht="50.25" customHeight="1" x14ac:dyDescent="0.45">
      <c r="A215" s="535" t="s">
        <v>204</v>
      </c>
      <c r="B215" s="535"/>
      <c r="C215" s="535"/>
      <c r="D215" s="535"/>
      <c r="E215" s="535"/>
      <c r="F215" s="535"/>
      <c r="G215" s="535"/>
      <c r="H215" s="3"/>
    </row>
    <row r="216" spans="1:8" s="5" customFormat="1" ht="18.5" x14ac:dyDescent="0.45">
      <c r="A216" s="528"/>
      <c r="B216" s="528"/>
      <c r="C216" s="352" t="s">
        <v>31</v>
      </c>
      <c r="D216" s="352" t="s">
        <v>67</v>
      </c>
      <c r="E216" s="352"/>
      <c r="F216" s="352"/>
      <c r="G216" s="46" t="s">
        <v>311</v>
      </c>
      <c r="H216" s="3"/>
    </row>
    <row r="217" spans="1:8" s="5" customFormat="1" ht="18.5" x14ac:dyDescent="0.45">
      <c r="A217" s="528"/>
      <c r="B217" s="528"/>
      <c r="C217" s="352" t="s">
        <v>32</v>
      </c>
      <c r="D217" s="352" t="s">
        <v>78</v>
      </c>
      <c r="E217" s="352"/>
      <c r="F217" s="352"/>
      <c r="G217" s="45" t="s">
        <v>201</v>
      </c>
      <c r="H217" s="3"/>
    </row>
    <row r="218" spans="1:8" s="5" customFormat="1" ht="87" x14ac:dyDescent="0.45">
      <c r="A218" s="528"/>
      <c r="B218" s="528"/>
      <c r="C218" s="352" t="s">
        <v>33</v>
      </c>
      <c r="D218" s="352" t="s">
        <v>183</v>
      </c>
      <c r="E218" s="352"/>
      <c r="F218" s="352"/>
      <c r="G218" s="29" t="s">
        <v>217</v>
      </c>
      <c r="H218" s="3"/>
    </row>
    <row r="219" spans="1:8" s="5" customFormat="1" ht="72.5" x14ac:dyDescent="0.45">
      <c r="A219" s="528"/>
      <c r="B219" s="528"/>
      <c r="C219" s="352" t="s">
        <v>34</v>
      </c>
      <c r="D219" s="352" t="s">
        <v>68</v>
      </c>
      <c r="E219" s="352"/>
      <c r="F219" s="352"/>
      <c r="G219" s="45" t="s">
        <v>211</v>
      </c>
      <c r="H219" s="3"/>
    </row>
    <row r="220" spans="1:8" s="5" customFormat="1" ht="60" customHeight="1" x14ac:dyDescent="0.45">
      <c r="A220" s="528"/>
      <c r="B220" s="528"/>
      <c r="C220" s="352" t="s">
        <v>35</v>
      </c>
      <c r="D220" s="352" t="s">
        <v>98</v>
      </c>
      <c r="E220" s="352"/>
      <c r="F220" s="352"/>
      <c r="G220" s="18" t="s">
        <v>186</v>
      </c>
      <c r="H220" s="3"/>
    </row>
    <row r="221" spans="1:8" s="5" customFormat="1" ht="45" customHeight="1" x14ac:dyDescent="0.45">
      <c r="A221" s="528"/>
      <c r="B221" s="528"/>
      <c r="C221" s="353" t="s">
        <v>36</v>
      </c>
      <c r="D221" s="353" t="s">
        <v>182</v>
      </c>
      <c r="E221" s="353"/>
      <c r="F221" s="353"/>
      <c r="G221" s="48" t="s">
        <v>404</v>
      </c>
      <c r="H221" s="3"/>
    </row>
    <row r="222" spans="1:8" s="5" customFormat="1" ht="18.5" x14ac:dyDescent="0.45">
      <c r="A222" s="528"/>
      <c r="B222" s="528"/>
      <c r="C222" s="43" t="s">
        <v>37</v>
      </c>
      <c r="D222" s="347" t="s">
        <v>184</v>
      </c>
      <c r="E222" s="348"/>
      <c r="F222" s="349"/>
      <c r="G222" s="47" t="s">
        <v>187</v>
      </c>
      <c r="H222" s="3"/>
    </row>
    <row r="223" spans="1:8" s="5" customFormat="1" ht="48.65" customHeight="1" x14ac:dyDescent="0.45">
      <c r="A223" s="528"/>
      <c r="B223" s="528"/>
      <c r="C223" s="353" t="s">
        <v>185</v>
      </c>
      <c r="D223" s="411" t="s">
        <v>313</v>
      </c>
      <c r="E223" s="350"/>
      <c r="F223" s="350"/>
      <c r="G223" s="351"/>
      <c r="H223" s="3"/>
    </row>
  </sheetData>
  <mergeCells count="147">
    <mergeCell ref="B192:G192"/>
    <mergeCell ref="C194:G194"/>
    <mergeCell ref="D166:F166"/>
    <mergeCell ref="D171:F171"/>
    <mergeCell ref="D172:F172"/>
    <mergeCell ref="D174:F174"/>
    <mergeCell ref="D175:F175"/>
    <mergeCell ref="D176:F176"/>
    <mergeCell ref="D188:F188"/>
    <mergeCell ref="E187:F187"/>
    <mergeCell ref="D212:F212"/>
    <mergeCell ref="D211:F211"/>
    <mergeCell ref="E202:F202"/>
    <mergeCell ref="E203:F203"/>
    <mergeCell ref="D200:D203"/>
    <mergeCell ref="D189:F189"/>
    <mergeCell ref="E179:F179"/>
    <mergeCell ref="E180:F180"/>
    <mergeCell ref="D177:D180"/>
    <mergeCell ref="D195:F195"/>
    <mergeCell ref="D196:F196"/>
    <mergeCell ref="D197:F197"/>
    <mergeCell ref="D198:F198"/>
    <mergeCell ref="D199:F199"/>
    <mergeCell ref="D210:F210"/>
    <mergeCell ref="D204:D209"/>
    <mergeCell ref="D181:D186"/>
    <mergeCell ref="E181:E182"/>
    <mergeCell ref="E183:E186"/>
    <mergeCell ref="E178:F178"/>
    <mergeCell ref="E204:E205"/>
    <mergeCell ref="E206:E209"/>
    <mergeCell ref="E200:F200"/>
    <mergeCell ref="E201:F201"/>
    <mergeCell ref="D80:F80"/>
    <mergeCell ref="D81:F81"/>
    <mergeCell ref="D111:D119"/>
    <mergeCell ref="E118:F118"/>
    <mergeCell ref="E119:F119"/>
    <mergeCell ref="E78:F78"/>
    <mergeCell ref="E79:F79"/>
    <mergeCell ref="E65:E67"/>
    <mergeCell ref="E68:E70"/>
    <mergeCell ref="D73:D77"/>
    <mergeCell ref="E74:F74"/>
    <mergeCell ref="E75:F75"/>
    <mergeCell ref="E76:F76"/>
    <mergeCell ref="E77:F77"/>
    <mergeCell ref="D78:D79"/>
    <mergeCell ref="A83:G83"/>
    <mergeCell ref="B96:G96"/>
    <mergeCell ref="C97:G97"/>
    <mergeCell ref="E115:E117"/>
    <mergeCell ref="I34:K34"/>
    <mergeCell ref="I35:K35"/>
    <mergeCell ref="I36:K36"/>
    <mergeCell ref="E52:F52"/>
    <mergeCell ref="E53:F53"/>
    <mergeCell ref="B58:G58"/>
    <mergeCell ref="D47:D51"/>
    <mergeCell ref="E47:F47"/>
    <mergeCell ref="E48:F48"/>
    <mergeCell ref="E49:F49"/>
    <mergeCell ref="C34:G34"/>
    <mergeCell ref="E54:F54"/>
    <mergeCell ref="D39:D46"/>
    <mergeCell ref="E45:F45"/>
    <mergeCell ref="E46:F46"/>
    <mergeCell ref="B2:G2"/>
    <mergeCell ref="B3:G3"/>
    <mergeCell ref="C4:G4"/>
    <mergeCell ref="C5:G5"/>
    <mergeCell ref="C6:G6"/>
    <mergeCell ref="E50:F50"/>
    <mergeCell ref="E51:F51"/>
    <mergeCell ref="D35:F35"/>
    <mergeCell ref="D36:F36"/>
    <mergeCell ref="D37:F37"/>
    <mergeCell ref="D38:F38"/>
    <mergeCell ref="E39:E41"/>
    <mergeCell ref="E42:E44"/>
    <mergeCell ref="B7:G7"/>
    <mergeCell ref="B8:G8"/>
    <mergeCell ref="C9:G9"/>
    <mergeCell ref="C10:G10"/>
    <mergeCell ref="C11:G11"/>
    <mergeCell ref="C13:G13"/>
    <mergeCell ref="B29:G29"/>
    <mergeCell ref="D31:F31"/>
    <mergeCell ref="D32:F32"/>
    <mergeCell ref="D33:F33"/>
    <mergeCell ref="C12:G12"/>
    <mergeCell ref="C27:G27"/>
    <mergeCell ref="C28:G28"/>
    <mergeCell ref="C14:G14"/>
    <mergeCell ref="C15:G15"/>
    <mergeCell ref="C18:G18"/>
    <mergeCell ref="C24:G24"/>
    <mergeCell ref="C25:G25"/>
    <mergeCell ref="C26:G26"/>
    <mergeCell ref="E73:F73"/>
    <mergeCell ref="E71:F71"/>
    <mergeCell ref="E72:F72"/>
    <mergeCell ref="D65:D72"/>
    <mergeCell ref="E120:E121"/>
    <mergeCell ref="B102:G102"/>
    <mergeCell ref="C107:G107"/>
    <mergeCell ref="E122:E123"/>
    <mergeCell ref="E124:E125"/>
    <mergeCell ref="E126:E129"/>
    <mergeCell ref="D120:D129"/>
    <mergeCell ref="D133:F133"/>
    <mergeCell ref="D134:F134"/>
    <mergeCell ref="E130:F130"/>
    <mergeCell ref="D139:F139"/>
    <mergeCell ref="D140:F140"/>
    <mergeCell ref="D142:F142"/>
    <mergeCell ref="D143:F143"/>
    <mergeCell ref="D144:F144"/>
    <mergeCell ref="D145:D152"/>
    <mergeCell ref="E151:F151"/>
    <mergeCell ref="E152:F152"/>
    <mergeCell ref="D163:D164"/>
    <mergeCell ref="D165:F165"/>
    <mergeCell ref="A215:G215"/>
    <mergeCell ref="C21:G21"/>
    <mergeCell ref="E163:F163"/>
    <mergeCell ref="E164:F164"/>
    <mergeCell ref="B168:G168"/>
    <mergeCell ref="C173:G173"/>
    <mergeCell ref="E177:F177"/>
    <mergeCell ref="B136:G136"/>
    <mergeCell ref="C141:G141"/>
    <mergeCell ref="E145:E147"/>
    <mergeCell ref="E148:E150"/>
    <mergeCell ref="D153:D162"/>
    <mergeCell ref="E153:E154"/>
    <mergeCell ref="E155:E156"/>
    <mergeCell ref="E157:E158"/>
    <mergeCell ref="E159:E162"/>
    <mergeCell ref="E111:F111"/>
    <mergeCell ref="E112:E114"/>
    <mergeCell ref="E131:F131"/>
    <mergeCell ref="D52:D54"/>
    <mergeCell ref="D130:D132"/>
    <mergeCell ref="C98:G98"/>
    <mergeCell ref="E132:F13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41"/>
  <sheetViews>
    <sheetView tabSelected="1" workbookViewId="0">
      <selection sqref="A1:B1"/>
    </sheetView>
  </sheetViews>
  <sheetFormatPr defaultColWidth="9.1796875" defaultRowHeight="14.5" x14ac:dyDescent="0.35"/>
  <cols>
    <col min="1" max="1" width="28.1796875" style="128" customWidth="1"/>
    <col min="2" max="2" width="49.1796875" style="128" customWidth="1"/>
    <col min="3" max="3" width="16.54296875" style="128" customWidth="1"/>
    <col min="4" max="4" width="18.54296875" style="128" customWidth="1"/>
    <col min="5" max="5" width="15.81640625" style="241" customWidth="1"/>
    <col min="6" max="6" width="13" style="128" customWidth="1"/>
    <col min="7" max="7" width="25.36328125" style="128" customWidth="1"/>
    <col min="8" max="8" width="15.81640625" style="241" customWidth="1"/>
    <col min="9" max="9" width="13" style="128" customWidth="1"/>
    <col min="10" max="10" width="11" style="241" customWidth="1"/>
    <col min="11" max="11" width="9.54296875" style="128" bestFit="1" customWidth="1"/>
    <col min="12" max="13" width="11.453125" style="128" customWidth="1"/>
    <col min="14" max="14" width="14.26953125" style="128" customWidth="1"/>
    <col min="15" max="15" width="5" style="128" customWidth="1"/>
    <col min="16" max="16" width="8.81640625" style="128" customWidth="1"/>
    <col min="17" max="17" width="9.1796875" style="241"/>
    <col min="18" max="18" width="9.54296875" style="128" bestFit="1" customWidth="1"/>
    <col min="19" max="19" width="9.1796875" style="128"/>
    <col min="20" max="20" width="14.26953125" style="128" customWidth="1"/>
    <col min="21" max="21" width="9.81640625" style="128" customWidth="1"/>
    <col min="22" max="22" width="9.1796875" style="241"/>
    <col min="23" max="23" width="9.54296875" style="128" bestFit="1" customWidth="1"/>
    <col min="24" max="24" width="9.1796875" style="128"/>
    <col min="25" max="25" width="15.7265625" style="128" customWidth="1"/>
    <col min="26" max="26" width="44.7265625" style="128" customWidth="1"/>
    <col min="27" max="27" width="15.7265625" style="128" customWidth="1"/>
    <col min="28" max="28" width="14.7265625" style="128" customWidth="1"/>
    <col min="29" max="16384" width="9.1796875" style="128"/>
  </cols>
  <sheetData>
    <row r="1" spans="1:29" ht="28.5" x14ac:dyDescent="0.65">
      <c r="A1" s="710" t="s">
        <v>315</v>
      </c>
      <c r="B1" s="710"/>
      <c r="C1" s="125"/>
      <c r="D1" s="711" t="s">
        <v>18</v>
      </c>
      <c r="E1" s="711"/>
      <c r="F1" s="711"/>
      <c r="G1" s="711"/>
      <c r="H1" s="234"/>
      <c r="I1" s="130"/>
      <c r="J1" s="234"/>
      <c r="N1" s="125"/>
      <c r="Q1" s="234"/>
      <c r="T1" s="125"/>
      <c r="V1" s="234"/>
      <c r="Y1" s="235"/>
    </row>
    <row r="2" spans="1:29" x14ac:dyDescent="0.35">
      <c r="A2" s="707" t="s">
        <v>406</v>
      </c>
      <c r="B2" s="708"/>
      <c r="C2" s="132"/>
      <c r="D2" s="704" t="s">
        <v>410</v>
      </c>
      <c r="E2" s="712" t="s">
        <v>368</v>
      </c>
      <c r="F2" s="712"/>
      <c r="G2" s="712"/>
      <c r="H2" s="128"/>
      <c r="I2" s="133"/>
      <c r="J2" s="128"/>
      <c r="N2" s="132"/>
      <c r="Q2" s="128"/>
      <c r="T2" s="132"/>
      <c r="V2" s="128"/>
      <c r="Y2" s="235"/>
      <c r="AC2" s="236"/>
    </row>
    <row r="3" spans="1:29" x14ac:dyDescent="0.35">
      <c r="A3" s="707" t="s">
        <v>407</v>
      </c>
      <c r="B3" s="708"/>
      <c r="C3" s="132"/>
      <c r="D3" s="704" t="s">
        <v>411</v>
      </c>
      <c r="E3" s="713" t="s">
        <v>316</v>
      </c>
      <c r="F3" s="713"/>
      <c r="G3" s="713"/>
      <c r="H3" s="128"/>
      <c r="I3" s="133"/>
      <c r="J3" s="128"/>
      <c r="N3" s="132"/>
      <c r="Q3" s="128"/>
      <c r="T3" s="132"/>
      <c r="V3" s="128"/>
      <c r="Y3" s="235"/>
      <c r="AC3" s="237"/>
    </row>
    <row r="4" spans="1:29" x14ac:dyDescent="0.35">
      <c r="A4" s="707" t="s">
        <v>408</v>
      </c>
      <c r="B4" s="708"/>
      <c r="C4" s="132"/>
      <c r="D4" s="704" t="s">
        <v>412</v>
      </c>
      <c r="E4" s="714" t="s">
        <v>520</v>
      </c>
      <c r="F4" s="714"/>
      <c r="G4" s="714"/>
      <c r="H4" s="128"/>
      <c r="I4" s="133"/>
      <c r="J4" s="128"/>
      <c r="N4" s="132"/>
      <c r="Q4" s="128"/>
      <c r="T4" s="132"/>
      <c r="V4" s="128"/>
    </row>
    <row r="5" spans="1:29" x14ac:dyDescent="0.35">
      <c r="A5" s="707" t="s">
        <v>134</v>
      </c>
      <c r="B5" s="708"/>
      <c r="C5" s="132"/>
      <c r="D5" s="704" t="s">
        <v>413</v>
      </c>
      <c r="E5" s="715" t="s">
        <v>21</v>
      </c>
      <c r="F5" s="715"/>
      <c r="G5" s="715"/>
      <c r="H5" s="128"/>
      <c r="I5" s="133"/>
      <c r="J5" s="128"/>
      <c r="N5" s="132"/>
      <c r="Q5" s="128"/>
      <c r="T5" s="132"/>
      <c r="V5" s="128"/>
      <c r="AC5" s="236"/>
    </row>
    <row r="6" spans="1:29" x14ac:dyDescent="0.35">
      <c r="A6" s="707" t="s">
        <v>135</v>
      </c>
      <c r="B6" s="709"/>
      <c r="C6" s="132"/>
      <c r="D6" s="705" t="s">
        <v>22</v>
      </c>
      <c r="E6" s="716" t="s">
        <v>23</v>
      </c>
      <c r="F6" s="716"/>
      <c r="G6" s="716"/>
      <c r="H6" s="128"/>
      <c r="I6" s="134"/>
      <c r="J6" s="128"/>
      <c r="N6" s="132"/>
      <c r="P6" s="238"/>
      <c r="Q6" s="128"/>
      <c r="T6" s="132"/>
      <c r="U6" s="238"/>
      <c r="V6" s="128"/>
      <c r="AC6" s="239"/>
    </row>
    <row r="7" spans="1:29" x14ac:dyDescent="0.35">
      <c r="A7" s="707" t="s">
        <v>136</v>
      </c>
      <c r="B7" s="709"/>
      <c r="C7" s="132"/>
      <c r="D7" s="704" t="s">
        <v>19</v>
      </c>
      <c r="E7" s="715" t="s">
        <v>20</v>
      </c>
      <c r="F7" s="715"/>
      <c r="G7" s="715"/>
      <c r="H7" s="128"/>
      <c r="I7" s="133"/>
      <c r="J7" s="128"/>
      <c r="N7" s="132"/>
      <c r="P7" s="238"/>
      <c r="Q7" s="128"/>
      <c r="T7" s="132"/>
      <c r="U7" s="238"/>
      <c r="V7" s="128"/>
      <c r="AC7" s="236"/>
    </row>
    <row r="8" spans="1:29" x14ac:dyDescent="0.35">
      <c r="A8" s="707" t="s">
        <v>409</v>
      </c>
      <c r="B8" s="709"/>
      <c r="C8" s="132"/>
      <c r="D8" s="704" t="s">
        <v>24</v>
      </c>
      <c r="E8" s="715" t="s">
        <v>277</v>
      </c>
      <c r="F8" s="715"/>
      <c r="G8" s="715"/>
      <c r="H8" s="128"/>
      <c r="I8" s="133"/>
      <c r="J8" s="128"/>
      <c r="N8" s="132"/>
      <c r="P8" s="238"/>
      <c r="Q8" s="128"/>
      <c r="T8" s="132"/>
      <c r="U8" s="238"/>
      <c r="V8" s="128"/>
      <c r="Y8" s="235"/>
      <c r="AC8" s="240"/>
    </row>
    <row r="9" spans="1:29" x14ac:dyDescent="0.35">
      <c r="A9" s="707" t="s">
        <v>137</v>
      </c>
      <c r="B9" s="708"/>
      <c r="C9" s="132"/>
      <c r="D9" s="706" t="s">
        <v>27</v>
      </c>
      <c r="E9" s="715" t="s">
        <v>521</v>
      </c>
      <c r="F9" s="715"/>
      <c r="G9" s="715"/>
      <c r="H9" s="128"/>
      <c r="I9" s="135"/>
      <c r="J9" s="128"/>
      <c r="N9" s="132"/>
      <c r="P9" s="238"/>
      <c r="Q9" s="128"/>
      <c r="T9" s="132"/>
      <c r="U9" s="238"/>
      <c r="V9" s="128"/>
      <c r="Y9" s="235"/>
      <c r="AC9" s="240"/>
    </row>
    <row r="10" spans="1:29" x14ac:dyDescent="0.35">
      <c r="F10" s="242"/>
      <c r="I10" s="242"/>
    </row>
    <row r="11" spans="1:29" ht="15" thickBot="1" x14ac:dyDescent="0.4">
      <c r="A11" s="243" t="s">
        <v>118</v>
      </c>
      <c r="AA11" s="242"/>
      <c r="AB11" s="244"/>
    </row>
    <row r="12" spans="1:29" ht="30.75" customHeight="1" thickBot="1" x14ac:dyDescent="0.4">
      <c r="A12" s="605" t="s">
        <v>260</v>
      </c>
      <c r="B12" s="606"/>
      <c r="C12" s="609" t="s">
        <v>262</v>
      </c>
      <c r="D12" s="245" t="s">
        <v>115</v>
      </c>
      <c r="E12" s="245" t="s">
        <v>116</v>
      </c>
      <c r="F12" s="245" t="s">
        <v>117</v>
      </c>
      <c r="G12" s="92"/>
      <c r="H12" s="92"/>
      <c r="I12" s="92"/>
      <c r="J12" s="128"/>
      <c r="Q12" s="128"/>
      <c r="V12" s="128"/>
    </row>
    <row r="13" spans="1:29" ht="15" thickBot="1" x14ac:dyDescent="0.4">
      <c r="A13" s="607"/>
      <c r="B13" s="608"/>
      <c r="C13" s="610"/>
      <c r="D13" s="245" t="s">
        <v>2</v>
      </c>
      <c r="E13" s="245" t="s">
        <v>2</v>
      </c>
      <c r="F13" s="245" t="s">
        <v>3</v>
      </c>
      <c r="G13" s="92"/>
      <c r="H13" s="92"/>
      <c r="I13" s="92"/>
      <c r="J13" s="128"/>
      <c r="Q13" s="128"/>
      <c r="V13" s="128"/>
    </row>
    <row r="14" spans="1:29" ht="16" customHeight="1" x14ac:dyDescent="0.35">
      <c r="A14" s="614" t="s">
        <v>255</v>
      </c>
      <c r="B14" s="615"/>
      <c r="C14" s="246"/>
      <c r="D14" s="247"/>
      <c r="E14" s="248"/>
      <c r="F14" s="249"/>
      <c r="G14" s="92"/>
      <c r="H14" s="92"/>
      <c r="I14" s="92"/>
      <c r="J14" s="128"/>
      <c r="Q14" s="128"/>
      <c r="V14" s="128"/>
    </row>
    <row r="15" spans="1:29" ht="16" customHeight="1" x14ac:dyDescent="0.35">
      <c r="A15" s="391" t="s">
        <v>256</v>
      </c>
      <c r="B15" s="392"/>
      <c r="C15" s="392"/>
      <c r="D15" s="392"/>
      <c r="E15" s="392"/>
      <c r="F15" s="393"/>
      <c r="G15" s="92"/>
      <c r="H15" s="92"/>
      <c r="I15" s="92"/>
      <c r="J15" s="128"/>
      <c r="Q15" s="128"/>
      <c r="V15" s="128"/>
    </row>
    <row r="16" spans="1:29" ht="16" customHeight="1" x14ac:dyDescent="0.35">
      <c r="A16" s="595" t="s">
        <v>263</v>
      </c>
      <c r="B16" s="596"/>
      <c r="C16" s="250">
        <v>0.8</v>
      </c>
      <c r="D16" s="404">
        <f>SUM('2 Outpt_Professional'!$F$6:$F$26)</f>
        <v>0</v>
      </c>
      <c r="E16" s="404">
        <f>SUM('2 Outpt_Professional'!G6:H26)+SUM('2 Outpt_Professional'!J6:K26)-Summary!D16</f>
        <v>0</v>
      </c>
      <c r="F16" s="251" t="str">
        <f>IF(D16+E16&gt;0,D16/(D16+E16),"--")</f>
        <v>--</v>
      </c>
      <c r="G16" s="92"/>
      <c r="H16" s="92"/>
      <c r="I16" s="92"/>
      <c r="J16" s="128"/>
      <c r="Q16" s="128"/>
      <c r="V16" s="128"/>
    </row>
    <row r="17" spans="1:22" ht="18.75" customHeight="1" x14ac:dyDescent="0.35">
      <c r="A17" s="597" t="s">
        <v>264</v>
      </c>
      <c r="B17" s="598"/>
      <c r="C17" s="250">
        <v>1</v>
      </c>
      <c r="D17" s="404">
        <f>SUM('4 Inpatient_Residential'!$F$6:$F$11)</f>
        <v>0</v>
      </c>
      <c r="E17" s="404">
        <f>SUM('4 Inpatient_Residential'!$G$6:$H$11)+SUM('4 Inpatient_Residential'!$J$6:$K$11)-D17</f>
        <v>0</v>
      </c>
      <c r="F17" s="251" t="str">
        <f>IF(D17+E17&gt;0,D17/(D17+E17),"--")</f>
        <v>--</v>
      </c>
      <c r="G17" s="92"/>
      <c r="H17" s="92"/>
      <c r="I17" s="92"/>
      <c r="J17" s="128"/>
      <c r="Q17" s="128"/>
      <c r="V17" s="128"/>
    </row>
    <row r="18" spans="1:22" ht="13.5" customHeight="1" x14ac:dyDescent="0.35">
      <c r="A18" s="597" t="s">
        <v>252</v>
      </c>
      <c r="B18" s="598"/>
      <c r="C18" s="482" t="s">
        <v>353</v>
      </c>
      <c r="D18" s="430"/>
      <c r="E18" s="430"/>
      <c r="F18" s="431"/>
      <c r="G18" s="92"/>
      <c r="H18" s="92"/>
      <c r="I18" s="92"/>
      <c r="J18" s="128"/>
      <c r="Q18" s="128"/>
      <c r="V18" s="128"/>
    </row>
    <row r="19" spans="1:22" ht="15" customHeight="1" x14ac:dyDescent="0.35">
      <c r="A19" s="509" t="s">
        <v>253</v>
      </c>
      <c r="B19" s="510"/>
      <c r="C19" s="482" t="s">
        <v>353</v>
      </c>
      <c r="D19" s="430"/>
      <c r="E19" s="430"/>
      <c r="F19" s="431"/>
      <c r="G19" s="92"/>
      <c r="H19" s="92"/>
      <c r="I19" s="92"/>
      <c r="J19" s="128"/>
      <c r="Q19" s="128"/>
      <c r="V19" s="128"/>
    </row>
    <row r="20" spans="1:22" ht="16.5" customHeight="1" x14ac:dyDescent="0.35">
      <c r="A20" s="612" t="s">
        <v>257</v>
      </c>
      <c r="B20" s="613"/>
      <c r="C20" s="250">
        <v>1</v>
      </c>
      <c r="D20" s="405">
        <f>'4 Inpatient_Residential'!$F$36</f>
        <v>0</v>
      </c>
      <c r="E20" s="405">
        <f>'4 Inpatient_Residential'!$G$36</f>
        <v>0</v>
      </c>
      <c r="F20" s="252" t="str">
        <f>IF(D20+E20&gt;0,D20/(D20+E20),"--")</f>
        <v>--</v>
      </c>
      <c r="G20" s="92"/>
      <c r="H20" s="92"/>
      <c r="I20" s="92"/>
      <c r="J20" s="128"/>
      <c r="Q20" s="128"/>
      <c r="V20" s="128"/>
    </row>
    <row r="21" spans="1:22" ht="16" customHeight="1" x14ac:dyDescent="0.35">
      <c r="A21" s="391" t="s">
        <v>254</v>
      </c>
      <c r="B21" s="392"/>
      <c r="C21" s="392"/>
      <c r="D21" s="406"/>
      <c r="E21" s="406"/>
      <c r="F21" s="402"/>
      <c r="G21" s="92"/>
      <c r="H21" s="92"/>
      <c r="I21" s="92"/>
      <c r="J21" s="128"/>
      <c r="Q21" s="128"/>
      <c r="V21" s="128"/>
    </row>
    <row r="22" spans="1:22" ht="18.75" customHeight="1" x14ac:dyDescent="0.35">
      <c r="A22" s="597" t="s">
        <v>485</v>
      </c>
      <c r="B22" s="598"/>
      <c r="C22" s="250">
        <v>1</v>
      </c>
      <c r="D22" s="404">
        <f>'2 Outpt_Professional'!$G$5+'4 Inpatient_Residential'!$G$5</f>
        <v>0</v>
      </c>
      <c r="E22" s="404">
        <f>'2 Outpt_Professional'!H5+'4 Inpatient_Residential'!H5</f>
        <v>0</v>
      </c>
      <c r="F22" s="251" t="str">
        <f>IF(D22+E22&gt;0,D22/(D22+E22),"--")</f>
        <v>--</v>
      </c>
      <c r="G22" s="92"/>
      <c r="H22" s="92"/>
      <c r="I22" s="92"/>
      <c r="J22" s="128"/>
      <c r="Q22" s="128"/>
      <c r="V22" s="128"/>
    </row>
    <row r="23" spans="1:22" ht="18.75" customHeight="1" x14ac:dyDescent="0.35">
      <c r="A23" s="597" t="s">
        <v>265</v>
      </c>
      <c r="B23" s="598"/>
      <c r="C23" s="250">
        <v>1</v>
      </c>
      <c r="D23" s="404">
        <f>'2 Outpt_Professional'!$J$5+'4 Inpatient_Residential'!$J$5</f>
        <v>0</v>
      </c>
      <c r="E23" s="404">
        <f>'2 Outpt_Professional'!$K$5+'4 Inpatient_Residential'!$K$5</f>
        <v>0</v>
      </c>
      <c r="F23" s="251" t="str">
        <f>IF(D23+E23&gt;0,D23/(D23+E23),"--")</f>
        <v>--</v>
      </c>
      <c r="G23" s="92"/>
      <c r="H23" s="92"/>
      <c r="I23" s="92"/>
      <c r="J23" s="128"/>
      <c r="Q23" s="128"/>
      <c r="V23" s="128"/>
    </row>
    <row r="24" spans="1:22" ht="15" customHeight="1" x14ac:dyDescent="0.35">
      <c r="A24" s="621" t="s">
        <v>261</v>
      </c>
      <c r="B24" s="622"/>
      <c r="C24" s="380"/>
      <c r="D24" s="407"/>
      <c r="E24" s="407"/>
      <c r="F24" s="403"/>
      <c r="G24" s="92"/>
      <c r="H24" s="92"/>
      <c r="I24" s="92"/>
      <c r="J24" s="128"/>
      <c r="Q24" s="128"/>
      <c r="V24" s="128"/>
    </row>
    <row r="25" spans="1:22" ht="15" customHeight="1" x14ac:dyDescent="0.35">
      <c r="A25" s="394" t="s">
        <v>258</v>
      </c>
      <c r="B25" s="395"/>
      <c r="C25" s="250">
        <v>1</v>
      </c>
      <c r="D25" s="404">
        <f>'2 Outpt_Professional'!$F$38+'4 Inpatient_Residential'!$F$20</f>
        <v>0</v>
      </c>
      <c r="E25" s="404">
        <f>'2 Outpt_Professional'!G38+'4 Inpatient_Residential'!G20</f>
        <v>0</v>
      </c>
      <c r="F25" s="251" t="str">
        <f>IF(D25+E25&gt;0,D25/(D25+E25),"--")</f>
        <v>--</v>
      </c>
      <c r="G25" s="92"/>
      <c r="H25" s="92"/>
      <c r="I25" s="92"/>
      <c r="J25" s="128"/>
      <c r="Q25" s="128"/>
      <c r="V25" s="128"/>
    </row>
    <row r="26" spans="1:22" ht="15" customHeight="1" x14ac:dyDescent="0.35">
      <c r="A26" s="394" t="s">
        <v>517</v>
      </c>
      <c r="B26" s="395"/>
      <c r="C26" s="250">
        <v>1</v>
      </c>
      <c r="D26" s="404">
        <f>'2 Outpt_Professional'!$I$38+'4 Inpatient_Residential'!I20</f>
        <v>0</v>
      </c>
      <c r="E26" s="404">
        <f>'2 Outpt_Professional'!J38+'4 Inpatient_Residential'!J20</f>
        <v>0</v>
      </c>
      <c r="F26" s="251" t="str">
        <f>IF(D26+E26&gt;0,D26/(D26+E26),"--")</f>
        <v>--</v>
      </c>
      <c r="G26" s="92"/>
      <c r="H26" s="92"/>
      <c r="I26" s="92"/>
      <c r="J26" s="128"/>
      <c r="Q26" s="128"/>
      <c r="V26" s="128"/>
    </row>
    <row r="27" spans="1:22" ht="15.75" customHeight="1" x14ac:dyDescent="0.35">
      <c r="A27" s="621" t="s">
        <v>259</v>
      </c>
      <c r="B27" s="622"/>
      <c r="C27" s="250"/>
      <c r="D27" s="407"/>
      <c r="E27" s="407"/>
      <c r="F27" s="403"/>
      <c r="G27" s="92"/>
      <c r="H27" s="92"/>
      <c r="I27" s="92"/>
      <c r="J27" s="128"/>
      <c r="Q27" s="128"/>
      <c r="V27" s="128"/>
    </row>
    <row r="28" spans="1:22" ht="18" customHeight="1" thickBot="1" x14ac:dyDescent="0.4">
      <c r="A28" s="623" t="s">
        <v>281</v>
      </c>
      <c r="B28" s="624"/>
      <c r="C28" s="253">
        <v>1</v>
      </c>
      <c r="D28" s="408">
        <f>'4 Inpatient_Residential'!$F$51</f>
        <v>0</v>
      </c>
      <c r="E28" s="408">
        <f>'4 Inpatient_Residential'!$G$51</f>
        <v>0</v>
      </c>
      <c r="F28" s="254" t="str">
        <f t="shared" ref="F28" si="0">IF(D28+E28&gt;0,D28/(D28+E28),"--")</f>
        <v>--</v>
      </c>
      <c r="G28" s="92"/>
      <c r="H28" s="92"/>
      <c r="I28" s="92"/>
      <c r="J28" s="128"/>
      <c r="N28" s="140"/>
      <c r="O28" s="140"/>
      <c r="P28" s="140"/>
      <c r="Q28" s="140"/>
      <c r="R28" s="142"/>
      <c r="S28" s="141"/>
      <c r="U28" s="127"/>
      <c r="V28" s="128"/>
    </row>
    <row r="29" spans="1:22" ht="15" customHeight="1" thickBot="1" x14ac:dyDescent="0.4">
      <c r="E29" s="128"/>
      <c r="H29" s="128"/>
      <c r="J29" s="128"/>
      <c r="Q29" s="128"/>
      <c r="V29" s="128"/>
    </row>
    <row r="30" spans="1:22" ht="15" customHeight="1" thickBot="1" x14ac:dyDescent="0.4">
      <c r="A30" s="605" t="s">
        <v>90</v>
      </c>
      <c r="B30" s="606"/>
      <c r="C30" s="609" t="s">
        <v>224</v>
      </c>
      <c r="D30" s="618" t="s">
        <v>25</v>
      </c>
      <c r="E30" s="619"/>
      <c r="F30" s="620"/>
      <c r="G30" s="609" t="s">
        <v>80</v>
      </c>
      <c r="H30" s="128"/>
      <c r="J30" s="128"/>
      <c r="Q30" s="128"/>
      <c r="V30" s="128"/>
    </row>
    <row r="31" spans="1:22" ht="29.25" customHeight="1" x14ac:dyDescent="0.35">
      <c r="A31" s="616"/>
      <c r="B31" s="617"/>
      <c r="C31" s="611"/>
      <c r="D31" s="609" t="s">
        <v>280</v>
      </c>
      <c r="E31" s="609" t="s">
        <v>94</v>
      </c>
      <c r="F31" s="609" t="s">
        <v>95</v>
      </c>
      <c r="G31" s="611"/>
      <c r="H31" s="128"/>
      <c r="J31" s="128"/>
      <c r="Q31" s="128"/>
      <c r="V31" s="128"/>
    </row>
    <row r="32" spans="1:22" ht="15" thickBot="1" x14ac:dyDescent="0.4">
      <c r="A32" s="616"/>
      <c r="B32" s="617"/>
      <c r="C32" s="610"/>
      <c r="D32" s="610"/>
      <c r="E32" s="610"/>
      <c r="F32" s="610"/>
      <c r="G32" s="610"/>
      <c r="H32" s="128"/>
      <c r="J32" s="128"/>
      <c r="Q32" s="128"/>
      <c r="V32" s="128"/>
    </row>
    <row r="33" spans="1:22" x14ac:dyDescent="0.35">
      <c r="A33" s="601" t="s">
        <v>92</v>
      </c>
      <c r="B33" s="602"/>
      <c r="C33" s="409">
        <f>('2 Outpt_Professional'!$C$5+'2 Outpt_Professional'!$D$5-'2 Outpt_Professional'!$E$5) + ('2 Outpt_Professional'!$C$38+'2 Outpt_Professional'!$D$38-'2 Outpt_Professional'!$E$38)</f>
        <v>0</v>
      </c>
      <c r="D33" s="492">
        <f>('4 Inpatient_Residential'!C5+'4 Inpatient_Residential'!D5-'4 Inpatient_Residential'!E5)+('4 Inpatient_Residential'!C20+'4 Inpatient_Residential'!D20-'4 Inpatient_Residential'!E20)</f>
        <v>0</v>
      </c>
      <c r="E33" s="409">
        <f>'4 Inpatient_Residential'!$C$36+'4 Inpatient_Residential'!$D$36-'4 Inpatient_Residential'!$E$36</f>
        <v>0</v>
      </c>
      <c r="F33" s="409">
        <f>'4 Inpatient_Residential'!$C$51+'4 Inpatient_Residential'!$D$51-'4 Inpatient_Residential'!$E$51</f>
        <v>0</v>
      </c>
      <c r="G33" s="409">
        <f t="shared" ref="G33:G38" si="1">SUM(C33:F33)</f>
        <v>0</v>
      </c>
      <c r="H33" s="128"/>
      <c r="J33" s="128"/>
      <c r="Q33" s="128"/>
      <c r="V33" s="128"/>
    </row>
    <row r="34" spans="1:22" x14ac:dyDescent="0.35">
      <c r="A34" s="601" t="s">
        <v>0</v>
      </c>
      <c r="B34" s="602"/>
      <c r="C34" s="409">
        <f>'2 Outpt_Professional'!$O$5+'2 Outpt_Professional'!$N$38</f>
        <v>0</v>
      </c>
      <c r="D34" s="409">
        <f>'4 Inpatient_Residential'!P5+'4 Inpatient_Residential'!O20</f>
        <v>0</v>
      </c>
      <c r="E34" s="409">
        <f>'4 Inpatient_Residential'!$K$36</f>
        <v>0</v>
      </c>
      <c r="F34" s="409">
        <f>'4 Inpatient_Residential'!$K$51</f>
        <v>0</v>
      </c>
      <c r="G34" s="409">
        <f t="shared" si="1"/>
        <v>0</v>
      </c>
      <c r="H34" s="128"/>
      <c r="J34" s="128"/>
      <c r="Q34" s="128"/>
      <c r="V34" s="128"/>
    </row>
    <row r="35" spans="1:22" x14ac:dyDescent="0.35">
      <c r="A35" s="601" t="s">
        <v>26</v>
      </c>
      <c r="B35" s="602"/>
      <c r="C35" s="409">
        <f>'2 Outpt_Professional'!$P$5+'2 Outpt_Professional'!$O$38</f>
        <v>0</v>
      </c>
      <c r="D35" s="409">
        <f>'4 Inpatient_Residential'!R5+'4 Inpatient_Residential'!Q20</f>
        <v>0</v>
      </c>
      <c r="E35" s="409">
        <f>'4 Inpatient_Residential'!$M$36</f>
        <v>0</v>
      </c>
      <c r="F35" s="409">
        <f>'4 Inpatient_Residential'!$M$51</f>
        <v>0</v>
      </c>
      <c r="G35" s="409">
        <f t="shared" si="1"/>
        <v>0</v>
      </c>
      <c r="H35" s="128"/>
      <c r="J35" s="128"/>
      <c r="Q35" s="128"/>
      <c r="V35" s="128"/>
    </row>
    <row r="36" spans="1:22" x14ac:dyDescent="0.35">
      <c r="A36" s="601" t="s">
        <v>97</v>
      </c>
      <c r="B36" s="602"/>
      <c r="C36" s="409">
        <f>'2 Outpt_Professional'!$Q$5+'2 Outpt_Professional'!$P$38</f>
        <v>0</v>
      </c>
      <c r="D36" s="409">
        <f>'4 Inpatient_Residential'!T5+'4 Inpatient_Residential'!S20</f>
        <v>0</v>
      </c>
      <c r="E36" s="410">
        <v>0</v>
      </c>
      <c r="F36" s="410">
        <v>0</v>
      </c>
      <c r="G36" s="409">
        <f t="shared" si="1"/>
        <v>0</v>
      </c>
      <c r="H36" s="128"/>
      <c r="J36" s="128"/>
      <c r="Q36" s="128"/>
      <c r="V36" s="128"/>
    </row>
    <row r="37" spans="1:22" x14ac:dyDescent="0.35">
      <c r="A37" s="601" t="s">
        <v>93</v>
      </c>
      <c r="B37" s="602"/>
      <c r="C37" s="409">
        <f>'2 Outpt_Professional'!$W$5+'2 Outpt_Professional'!$U$38</f>
        <v>0</v>
      </c>
      <c r="D37" s="409">
        <f>'4 Inpatient_Residential'!AB5+'4 Inpatient_Residential'!Z20</f>
        <v>0</v>
      </c>
      <c r="E37" s="409">
        <f>'4 Inpatient_Residential'!$Q$36</f>
        <v>0</v>
      </c>
      <c r="F37" s="409">
        <f>'4 Inpatient_Residential'!$Q$51</f>
        <v>0</v>
      </c>
      <c r="G37" s="409">
        <f t="shared" si="1"/>
        <v>0</v>
      </c>
      <c r="H37" s="128"/>
      <c r="J37" s="128"/>
      <c r="Q37" s="128"/>
      <c r="V37" s="128"/>
    </row>
    <row r="38" spans="1:22" ht="15" thickBot="1" x14ac:dyDescent="0.4">
      <c r="A38" s="601" t="s">
        <v>12</v>
      </c>
      <c r="B38" s="602"/>
      <c r="C38" s="409">
        <f>C35+C36</f>
        <v>0</v>
      </c>
      <c r="D38" s="409">
        <f>D35+D36</f>
        <v>0</v>
      </c>
      <c r="E38" s="409">
        <f>E35+E36</f>
        <v>0</v>
      </c>
      <c r="F38" s="409">
        <f>F35+F36</f>
        <v>0</v>
      </c>
      <c r="G38" s="409">
        <f t="shared" si="1"/>
        <v>0</v>
      </c>
      <c r="H38" s="128"/>
      <c r="J38" s="128"/>
      <c r="Q38" s="128"/>
      <c r="V38" s="128"/>
    </row>
    <row r="39" spans="1:22" ht="15" customHeight="1" thickBot="1" x14ac:dyDescent="0.4">
      <c r="A39" s="603" t="s">
        <v>91</v>
      </c>
      <c r="B39" s="604"/>
      <c r="C39" s="255" t="str">
        <f>IF((C34+C35+C36)&gt;0,C38/(C34+C35+C36),"--")</f>
        <v>--</v>
      </c>
      <c r="D39" s="255" t="str">
        <f t="shared" ref="D39:E39" si="2">IF((D34+D35+D36)&gt;0,D38/(D34+D35+D36),"--")</f>
        <v>--</v>
      </c>
      <c r="E39" s="255" t="str">
        <f t="shared" si="2"/>
        <v>--</v>
      </c>
      <c r="F39" s="255" t="str">
        <f t="shared" ref="F39:G39" si="3">IF((F34+F35+F36)&gt;0,F38/(F34+F35+F36),"--")</f>
        <v>--</v>
      </c>
      <c r="G39" s="255" t="str">
        <f t="shared" si="3"/>
        <v>--</v>
      </c>
      <c r="H39" s="128"/>
      <c r="J39" s="128"/>
      <c r="Q39" s="128"/>
      <c r="V39" s="128"/>
    </row>
    <row r="40" spans="1:22" ht="17" thickBot="1" x14ac:dyDescent="0.4">
      <c r="A40" s="128" t="s">
        <v>279</v>
      </c>
      <c r="E40" s="128"/>
      <c r="H40" s="128"/>
      <c r="J40" s="128"/>
      <c r="P40" s="241"/>
      <c r="Q40" s="128"/>
      <c r="V40" s="128"/>
    </row>
    <row r="41" spans="1:22" ht="15" thickBot="1" x14ac:dyDescent="0.4">
      <c r="A41" s="599" t="s">
        <v>105</v>
      </c>
      <c r="B41" s="600"/>
      <c r="C41" s="256">
        <f>C33-SUM(C34:C37)</f>
        <v>0</v>
      </c>
      <c r="D41" s="256">
        <f t="shared" ref="D41:G41" si="4">D33-SUM(D34:D37)</f>
        <v>0</v>
      </c>
      <c r="E41" s="256">
        <f t="shared" si="4"/>
        <v>0</v>
      </c>
      <c r="F41" s="256">
        <f t="shared" si="4"/>
        <v>0</v>
      </c>
      <c r="G41" s="257">
        <f t="shared" si="4"/>
        <v>0</v>
      </c>
      <c r="H41" s="128"/>
      <c r="J41" s="128"/>
      <c r="K41" s="241"/>
    </row>
  </sheetData>
  <mergeCells count="37">
    <mergeCell ref="E7:G7"/>
    <mergeCell ref="E8:G8"/>
    <mergeCell ref="E9:G9"/>
    <mergeCell ref="A1:B1"/>
    <mergeCell ref="D1:G1"/>
    <mergeCell ref="E2:G2"/>
    <mergeCell ref="E3:G3"/>
    <mergeCell ref="E4:G4"/>
    <mergeCell ref="E5:G5"/>
    <mergeCell ref="E6:G6"/>
    <mergeCell ref="A12:B13"/>
    <mergeCell ref="C12:C13"/>
    <mergeCell ref="G30:G32"/>
    <mergeCell ref="F31:F32"/>
    <mergeCell ref="A17:B17"/>
    <mergeCell ref="A20:B20"/>
    <mergeCell ref="A18:B18"/>
    <mergeCell ref="A14:B14"/>
    <mergeCell ref="A30:B32"/>
    <mergeCell ref="C30:C32"/>
    <mergeCell ref="D30:F30"/>
    <mergeCell ref="D31:D32"/>
    <mergeCell ref="E31:E32"/>
    <mergeCell ref="A24:B24"/>
    <mergeCell ref="A27:B27"/>
    <mergeCell ref="A28:B28"/>
    <mergeCell ref="A16:B16"/>
    <mergeCell ref="A22:B22"/>
    <mergeCell ref="A23:B23"/>
    <mergeCell ref="A41:B41"/>
    <mergeCell ref="A33:B33"/>
    <mergeCell ref="A34:B34"/>
    <mergeCell ref="A35:B35"/>
    <mergeCell ref="A36:B36"/>
    <mergeCell ref="A37:B37"/>
    <mergeCell ref="A38:B38"/>
    <mergeCell ref="A39:B39"/>
  </mergeCells>
  <conditionalFormatting sqref="F16:F17 F20:F26 F28">
    <cfRule type="expression" dxfId="31" priority="2">
      <formula>F16&lt;(C16-0.005)</formula>
    </cfRule>
  </conditionalFormatting>
  <conditionalFormatting sqref="F27">
    <cfRule type="expression" dxfId="30" priority="1">
      <formula>F27&lt;(C27-0.005)</formula>
    </cfRule>
  </conditionalFormatting>
  <pageMargins left="0.7" right="0.7" top="0.75" bottom="0.75" header="0.3" footer="0.3"/>
  <pageSetup scale="67" orientation="landscape" r:id="rId1"/>
  <ignoredErrors>
    <ignoredError sqref="E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2"/>
  <sheetViews>
    <sheetView workbookViewId="0">
      <selection sqref="A1:C1"/>
    </sheetView>
  </sheetViews>
  <sheetFormatPr defaultColWidth="9.1796875" defaultRowHeight="14.5" x14ac:dyDescent="0.35"/>
  <cols>
    <col min="1" max="1" width="23.7265625" style="1" customWidth="1"/>
    <col min="2" max="2" width="25" style="1" customWidth="1"/>
    <col min="3" max="3" width="61.1796875" style="1" customWidth="1"/>
    <col min="4" max="4" width="19.81640625" style="1" customWidth="1"/>
    <col min="5" max="5" width="19.36328125" style="1" customWidth="1"/>
    <col min="6" max="6" width="12.1796875" style="1" bestFit="1" customWidth="1"/>
    <col min="7" max="7" width="17.453125" style="1" customWidth="1"/>
    <col min="8" max="13" width="9.1796875" style="1"/>
    <col min="17" max="16384" width="9.1796875" style="1"/>
  </cols>
  <sheetData>
    <row r="1" spans="1:24" s="128" customFormat="1" ht="28.5" x14ac:dyDescent="0.65">
      <c r="A1" s="710" t="s">
        <v>317</v>
      </c>
      <c r="B1" s="710"/>
      <c r="C1" s="710"/>
      <c r="E1" s="721" t="s">
        <v>18</v>
      </c>
      <c r="F1" s="722"/>
      <c r="G1" s="722"/>
      <c r="H1" s="722"/>
      <c r="I1" s="723"/>
      <c r="J1" s="127"/>
      <c r="K1" s="127"/>
      <c r="L1" s="129"/>
      <c r="M1" s="127"/>
      <c r="Q1" s="127"/>
      <c r="R1" s="129"/>
      <c r="U1" s="127"/>
      <c r="V1" s="131"/>
      <c r="X1"/>
    </row>
    <row r="2" spans="1:24" s="128" customFormat="1" x14ac:dyDescent="0.35">
      <c r="A2" s="707" t="s">
        <v>406</v>
      </c>
      <c r="B2" s="717"/>
      <c r="C2" s="717"/>
      <c r="E2" s="704" t="s">
        <v>410</v>
      </c>
      <c r="F2" s="712" t="s">
        <v>368</v>
      </c>
      <c r="G2" s="712"/>
      <c r="H2" s="712"/>
      <c r="I2" s="712"/>
      <c r="J2" s="127"/>
      <c r="K2" s="127"/>
      <c r="L2" s="129"/>
      <c r="M2" s="127"/>
      <c r="Q2" s="127"/>
      <c r="R2" s="129"/>
      <c r="U2" s="127"/>
      <c r="V2" s="131"/>
      <c r="X2"/>
    </row>
    <row r="3" spans="1:24" s="128" customFormat="1" x14ac:dyDescent="0.35">
      <c r="A3" s="707" t="s">
        <v>407</v>
      </c>
      <c r="B3" s="717"/>
      <c r="C3" s="717"/>
      <c r="E3" s="704" t="s">
        <v>411</v>
      </c>
      <c r="F3" s="713" t="s">
        <v>316</v>
      </c>
      <c r="G3" s="713"/>
      <c r="H3" s="713"/>
      <c r="I3" s="713"/>
      <c r="J3" s="127"/>
      <c r="K3" s="127"/>
      <c r="L3" s="129"/>
      <c r="M3" s="127"/>
      <c r="Q3" s="127"/>
      <c r="R3" s="129"/>
      <c r="U3" s="127"/>
      <c r="V3" s="131"/>
      <c r="X3"/>
    </row>
    <row r="4" spans="1:24" s="128" customFormat="1" x14ac:dyDescent="0.35">
      <c r="A4" s="707" t="s">
        <v>408</v>
      </c>
      <c r="B4" s="717"/>
      <c r="C4" s="717"/>
      <c r="E4" s="704" t="s">
        <v>412</v>
      </c>
      <c r="F4" s="714" t="s">
        <v>520</v>
      </c>
      <c r="G4" s="714"/>
      <c r="H4" s="714"/>
      <c r="I4" s="714"/>
      <c r="J4" s="127"/>
      <c r="K4" s="127"/>
      <c r="L4" s="129"/>
      <c r="M4" s="127"/>
      <c r="Q4" s="127"/>
      <c r="R4" s="129"/>
      <c r="U4" s="127"/>
      <c r="V4" s="131"/>
      <c r="X4"/>
    </row>
    <row r="5" spans="1:24" s="128" customFormat="1" x14ac:dyDescent="0.35">
      <c r="A5" s="707" t="s">
        <v>134</v>
      </c>
      <c r="B5" s="718"/>
      <c r="C5" s="718"/>
      <c r="E5" s="704" t="s">
        <v>413</v>
      </c>
      <c r="F5" s="715" t="s">
        <v>21</v>
      </c>
      <c r="G5" s="715"/>
      <c r="H5" s="715"/>
      <c r="I5" s="715"/>
      <c r="J5" s="127"/>
      <c r="K5" s="127"/>
      <c r="L5" s="129"/>
      <c r="M5" s="127"/>
      <c r="Q5" s="127"/>
      <c r="R5" s="129"/>
      <c r="U5" s="127"/>
      <c r="V5" s="131"/>
      <c r="X5"/>
    </row>
    <row r="6" spans="1:24" s="128" customFormat="1" ht="14.5" customHeight="1" x14ac:dyDescent="0.35">
      <c r="A6" s="707" t="s">
        <v>135</v>
      </c>
      <c r="B6" s="719"/>
      <c r="C6" s="719"/>
      <c r="E6" s="705" t="s">
        <v>22</v>
      </c>
      <c r="F6" s="716" t="s">
        <v>23</v>
      </c>
      <c r="G6" s="716"/>
      <c r="H6" s="716"/>
      <c r="I6" s="716"/>
      <c r="J6" s="127"/>
      <c r="K6" s="127"/>
      <c r="L6" s="129"/>
      <c r="M6" s="127"/>
      <c r="Q6" s="127"/>
      <c r="R6" s="129"/>
      <c r="U6" s="127"/>
      <c r="V6" s="131"/>
      <c r="X6"/>
    </row>
    <row r="7" spans="1:24" s="128" customFormat="1" x14ac:dyDescent="0.35">
      <c r="A7" s="707" t="s">
        <v>136</v>
      </c>
      <c r="B7" s="719"/>
      <c r="C7" s="719"/>
      <c r="E7" s="704" t="s">
        <v>19</v>
      </c>
      <c r="F7" s="715" t="s">
        <v>20</v>
      </c>
      <c r="G7" s="715"/>
      <c r="H7" s="715"/>
      <c r="I7" s="715"/>
      <c r="J7" s="127"/>
      <c r="K7" s="127"/>
      <c r="L7" s="129"/>
      <c r="M7" s="127"/>
      <c r="Q7" s="127"/>
      <c r="R7" s="129"/>
      <c r="U7" s="127"/>
      <c r="V7" s="131"/>
      <c r="X7"/>
    </row>
    <row r="8" spans="1:24" s="128" customFormat="1" x14ac:dyDescent="0.35">
      <c r="A8" s="707" t="s">
        <v>409</v>
      </c>
      <c r="B8" s="719"/>
      <c r="C8" s="719"/>
      <c r="E8" s="704" t="s">
        <v>24</v>
      </c>
      <c r="F8" s="715" t="s">
        <v>277</v>
      </c>
      <c r="G8" s="715"/>
      <c r="H8" s="715"/>
      <c r="I8" s="715"/>
      <c r="J8" s="127"/>
      <c r="K8" s="127"/>
      <c r="L8" s="129"/>
      <c r="M8" s="127"/>
      <c r="Q8" s="127"/>
      <c r="R8" s="129"/>
      <c r="U8" s="127"/>
      <c r="V8" s="131"/>
      <c r="X8"/>
    </row>
    <row r="9" spans="1:24" s="128" customFormat="1" x14ac:dyDescent="0.35">
      <c r="A9" s="707" t="s">
        <v>137</v>
      </c>
      <c r="B9" s="720"/>
      <c r="C9" s="720"/>
      <c r="E9" s="706" t="s">
        <v>27</v>
      </c>
      <c r="F9" s="715" t="s">
        <v>28</v>
      </c>
      <c r="G9" s="715"/>
      <c r="H9" s="715"/>
      <c r="I9" s="715"/>
      <c r="L9" s="129"/>
      <c r="M9" s="127"/>
      <c r="Q9" s="127"/>
      <c r="R9" s="129"/>
      <c r="U9" s="127"/>
      <c r="V9" s="131"/>
      <c r="X9"/>
    </row>
    <row r="10" spans="1:24" ht="47.25" customHeight="1" x14ac:dyDescent="0.35">
      <c r="A10" s="625" t="s">
        <v>509</v>
      </c>
      <c r="B10" s="625"/>
      <c r="C10" s="625"/>
    </row>
    <row r="12" spans="1:24" ht="15.5" x14ac:dyDescent="0.35">
      <c r="A12" s="6" t="s">
        <v>120</v>
      </c>
      <c r="B12" s="6" t="s">
        <v>121</v>
      </c>
      <c r="C12" s="7" t="s">
        <v>122</v>
      </c>
    </row>
    <row r="13" spans="1:24" ht="60" customHeight="1" x14ac:dyDescent="0.35">
      <c r="A13" s="626"/>
      <c r="B13" s="8"/>
      <c r="C13" s="629" t="s">
        <v>514</v>
      </c>
    </row>
    <row r="14" spans="1:24" ht="60" customHeight="1" x14ac:dyDescent="0.35">
      <c r="A14" s="627"/>
      <c r="B14" s="8"/>
      <c r="C14" s="630"/>
    </row>
    <row r="15" spans="1:24" ht="60" customHeight="1" x14ac:dyDescent="0.35">
      <c r="A15" s="627"/>
      <c r="B15" s="8"/>
      <c r="C15" s="630"/>
    </row>
    <row r="16" spans="1:24" ht="60" customHeight="1" x14ac:dyDescent="0.35">
      <c r="A16" s="627"/>
      <c r="B16" s="8"/>
      <c r="C16" s="630"/>
    </row>
    <row r="17" spans="1:3" ht="60" customHeight="1" x14ac:dyDescent="0.35">
      <c r="A17" s="627"/>
      <c r="B17" s="8"/>
      <c r="C17" s="630"/>
    </row>
    <row r="18" spans="1:3" ht="60" customHeight="1" x14ac:dyDescent="0.35">
      <c r="A18" s="627"/>
      <c r="B18" s="8"/>
      <c r="C18" s="630"/>
    </row>
    <row r="19" spans="1:3" ht="60" customHeight="1" x14ac:dyDescent="0.35">
      <c r="A19" s="628"/>
      <c r="B19" s="8"/>
      <c r="C19" s="630"/>
    </row>
    <row r="21" spans="1:3" x14ac:dyDescent="0.35">
      <c r="A21" s="631" t="s">
        <v>123</v>
      </c>
      <c r="B21" s="631"/>
      <c r="C21" s="631"/>
    </row>
    <row r="22" spans="1:3" x14ac:dyDescent="0.35">
      <c r="A22" s="631" t="s">
        <v>124</v>
      </c>
      <c r="B22" s="631"/>
      <c r="C22" s="631"/>
    </row>
  </sheetData>
  <mergeCells count="23">
    <mergeCell ref="B6:C6"/>
    <mergeCell ref="B7:C7"/>
    <mergeCell ref="B8:C8"/>
    <mergeCell ref="B9:C9"/>
    <mergeCell ref="F2:I2"/>
    <mergeCell ref="F3:I3"/>
    <mergeCell ref="F4:I4"/>
    <mergeCell ref="F5:I5"/>
    <mergeCell ref="F6:I6"/>
    <mergeCell ref="F7:I7"/>
    <mergeCell ref="F8:I8"/>
    <mergeCell ref="F9:I9"/>
    <mergeCell ref="E1:I1"/>
    <mergeCell ref="A1:C1"/>
    <mergeCell ref="B2:C2"/>
    <mergeCell ref="B3:C3"/>
    <mergeCell ref="B4:C4"/>
    <mergeCell ref="B5:C5"/>
    <mergeCell ref="A10:C10"/>
    <mergeCell ref="A13:A19"/>
    <mergeCell ref="C13:C19"/>
    <mergeCell ref="A21:C21"/>
    <mergeCell ref="A22:C22"/>
  </mergeCells>
  <pageMargins left="0.7" right="0.7" top="0.75" bottom="0.75" header="0.3" footer="0.3"/>
  <pageSetup orientation="portrait" r:id="rId1"/>
  <ignoredErrors>
    <ignoredError sqref="F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I63"/>
  <sheetViews>
    <sheetView topLeftCell="S1" zoomScale="90" zoomScaleNormal="90" workbookViewId="0">
      <selection activeCell="AA2" sqref="AA2:AA3"/>
    </sheetView>
  </sheetViews>
  <sheetFormatPr defaultColWidth="9.1796875" defaultRowHeight="14.5" x14ac:dyDescent="0.35"/>
  <cols>
    <col min="1" max="1" width="51.453125" style="128" customWidth="1"/>
    <col min="2" max="2" width="10.81640625" style="126" customWidth="1"/>
    <col min="3" max="3" width="13.26953125" style="140" customWidth="1"/>
    <col min="4" max="4" width="14.7265625" style="140" customWidth="1"/>
    <col min="5" max="5" width="14.7265625" style="141" customWidth="1"/>
    <col min="6" max="6" width="19.54296875" style="140" customWidth="1"/>
    <col min="7" max="7" width="19" style="142" customWidth="1"/>
    <col min="8" max="8" width="11.54296875" style="140" customWidth="1"/>
    <col min="9" max="9" width="12.54296875" style="142" customWidth="1"/>
    <col min="10" max="10" width="15" style="140" customWidth="1"/>
    <col min="11" max="11" width="13.81640625" style="140" customWidth="1"/>
    <col min="12" max="12" width="14.1796875" style="142" customWidth="1"/>
    <col min="13" max="13" width="14.453125" style="140" customWidth="1"/>
    <col min="14" max="14" width="15.1796875" style="140" customWidth="1"/>
    <col min="15" max="15" width="11.54296875" style="140" customWidth="1"/>
    <col min="16" max="16" width="10.54296875" style="140" customWidth="1"/>
    <col min="17" max="17" width="11.1796875" style="140" customWidth="1"/>
    <col min="18" max="18" width="21.1796875" style="142" customWidth="1"/>
    <col min="19" max="19" width="21.54296875" style="141" customWidth="1"/>
    <col min="20" max="20" width="19.1796875" style="128" customWidth="1"/>
    <col min="21" max="21" width="15.26953125" style="127" customWidth="1"/>
    <col min="22" max="22" width="16.54296875" customWidth="1"/>
    <col min="23" max="23" width="13.7265625" style="128" customWidth="1"/>
    <col min="24" max="24" width="13.81640625" customWidth="1"/>
    <col min="25" max="25" width="13.7265625" style="128" customWidth="1"/>
    <col min="26" max="26" width="12.1796875" style="128" customWidth="1"/>
    <col min="27" max="27" width="20.453125" style="128" customWidth="1"/>
    <col min="28" max="28" width="13.1796875" style="128" customWidth="1"/>
    <col min="29" max="29" width="16.7265625" style="128" customWidth="1"/>
    <col min="30" max="34" width="20.54296875" style="128" customWidth="1"/>
    <col min="35" max="35" width="14.81640625" style="128" customWidth="1"/>
    <col min="36" max="36" width="16" style="128" customWidth="1"/>
    <col min="37" max="16384" width="9.1796875" style="128"/>
  </cols>
  <sheetData>
    <row r="1" spans="1:34" ht="15.75" customHeight="1" thickBot="1" x14ac:dyDescent="0.4">
      <c r="A1" s="686" t="s">
        <v>249</v>
      </c>
      <c r="B1" s="689" t="s">
        <v>15</v>
      </c>
      <c r="C1" s="666" t="s">
        <v>1</v>
      </c>
      <c r="D1" s="666" t="s">
        <v>5</v>
      </c>
      <c r="E1" s="662" t="s">
        <v>17</v>
      </c>
      <c r="F1" s="632" t="s">
        <v>11</v>
      </c>
      <c r="G1" s="633"/>
      <c r="H1" s="633"/>
      <c r="I1" s="633"/>
      <c r="J1" s="633"/>
      <c r="K1" s="633"/>
      <c r="L1" s="633"/>
      <c r="M1" s="633"/>
      <c r="N1" s="634"/>
      <c r="O1" s="683" t="s">
        <v>10</v>
      </c>
      <c r="P1" s="684"/>
      <c r="Q1" s="684"/>
      <c r="R1" s="684"/>
      <c r="S1" s="685"/>
      <c r="T1" s="632" t="s">
        <v>73</v>
      </c>
      <c r="U1" s="633"/>
      <c r="V1" s="634"/>
      <c r="W1" s="666" t="s">
        <v>30</v>
      </c>
      <c r="Y1" s="639" t="s">
        <v>109</v>
      </c>
      <c r="Z1" s="640"/>
      <c r="AA1" s="640"/>
      <c r="AB1" s="640"/>
      <c r="AC1" s="640"/>
      <c r="AD1" s="641"/>
      <c r="AF1" s="632" t="s">
        <v>266</v>
      </c>
      <c r="AG1" s="633"/>
      <c r="AH1" s="634"/>
    </row>
    <row r="2" spans="1:34" ht="41.15" customHeight="1" thickBot="1" x14ac:dyDescent="0.4">
      <c r="A2" s="687"/>
      <c r="B2" s="690"/>
      <c r="C2" s="667"/>
      <c r="D2" s="667"/>
      <c r="E2" s="682"/>
      <c r="F2" s="662" t="s">
        <v>350</v>
      </c>
      <c r="G2" s="659" t="s">
        <v>128</v>
      </c>
      <c r="H2" s="660"/>
      <c r="I2" s="661"/>
      <c r="J2" s="659" t="s">
        <v>129</v>
      </c>
      <c r="K2" s="660"/>
      <c r="L2" s="661"/>
      <c r="M2" s="668" t="s">
        <v>428</v>
      </c>
      <c r="N2" s="668" t="s">
        <v>429</v>
      </c>
      <c r="O2" s="666" t="s">
        <v>0</v>
      </c>
      <c r="P2" s="666" t="s">
        <v>26</v>
      </c>
      <c r="Q2" s="666" t="s">
        <v>72</v>
      </c>
      <c r="R2" s="644" t="s">
        <v>12</v>
      </c>
      <c r="S2" s="670"/>
      <c r="T2" s="490" t="s">
        <v>247</v>
      </c>
      <c r="U2" s="632" t="s">
        <v>246</v>
      </c>
      <c r="V2" s="634"/>
      <c r="W2" s="667"/>
      <c r="Y2" s="649" t="s">
        <v>112</v>
      </c>
      <c r="Z2" s="651" t="s">
        <v>113</v>
      </c>
      <c r="AA2" s="653" t="s">
        <v>208</v>
      </c>
      <c r="AB2" s="655" t="s">
        <v>111</v>
      </c>
      <c r="AC2" s="657" t="s">
        <v>209</v>
      </c>
      <c r="AD2" s="657" t="s">
        <v>267</v>
      </c>
      <c r="AF2" s="635" t="s">
        <v>349</v>
      </c>
      <c r="AG2" s="664" t="s">
        <v>495</v>
      </c>
      <c r="AH2" s="635" t="s">
        <v>16</v>
      </c>
    </row>
    <row r="3" spans="1:34" ht="78.75" customHeight="1" thickBot="1" x14ac:dyDescent="0.4">
      <c r="A3" s="687"/>
      <c r="B3" s="690"/>
      <c r="C3" s="674"/>
      <c r="D3" s="674"/>
      <c r="E3" s="663"/>
      <c r="F3" s="663"/>
      <c r="G3" s="487" t="s">
        <v>510</v>
      </c>
      <c r="H3" s="143" t="s">
        <v>6</v>
      </c>
      <c r="I3" s="144" t="s">
        <v>7</v>
      </c>
      <c r="J3" s="145" t="s">
        <v>351</v>
      </c>
      <c r="K3" s="143" t="s">
        <v>6</v>
      </c>
      <c r="L3" s="144" t="s">
        <v>7</v>
      </c>
      <c r="M3" s="669"/>
      <c r="N3" s="669"/>
      <c r="O3" s="674"/>
      <c r="P3" s="674"/>
      <c r="Q3" s="674"/>
      <c r="R3" s="645"/>
      <c r="S3" s="671"/>
      <c r="T3" s="484" t="s">
        <v>348</v>
      </c>
      <c r="U3" s="485" t="s">
        <v>495</v>
      </c>
      <c r="V3" s="486" t="s">
        <v>16</v>
      </c>
      <c r="W3" s="674"/>
      <c r="Y3" s="650"/>
      <c r="Z3" s="652"/>
      <c r="AA3" s="654"/>
      <c r="AB3" s="656"/>
      <c r="AC3" s="658"/>
      <c r="AD3" s="658"/>
      <c r="AF3" s="636"/>
      <c r="AG3" s="665"/>
      <c r="AH3" s="636"/>
    </row>
    <row r="4" spans="1:34" ht="15.75" customHeight="1" thickBot="1" x14ac:dyDescent="0.4">
      <c r="A4" s="688"/>
      <c r="B4" s="691"/>
      <c r="C4" s="489" t="s">
        <v>2</v>
      </c>
      <c r="D4" s="489" t="s">
        <v>2</v>
      </c>
      <c r="E4" s="491" t="s">
        <v>2</v>
      </c>
      <c r="F4" s="147" t="s">
        <v>2</v>
      </c>
      <c r="G4" s="148" t="s">
        <v>2</v>
      </c>
      <c r="H4" s="149" t="s">
        <v>2</v>
      </c>
      <c r="I4" s="150" t="s">
        <v>2</v>
      </c>
      <c r="J4" s="148" t="s">
        <v>2</v>
      </c>
      <c r="K4" s="149" t="s">
        <v>2</v>
      </c>
      <c r="L4" s="150" t="s">
        <v>2</v>
      </c>
      <c r="M4" s="211" t="s">
        <v>2</v>
      </c>
      <c r="N4" s="211" t="s">
        <v>2</v>
      </c>
      <c r="O4" s="151" t="s">
        <v>2</v>
      </c>
      <c r="P4" s="151" t="s">
        <v>2</v>
      </c>
      <c r="Q4" s="152" t="s">
        <v>2</v>
      </c>
      <c r="R4" s="148" t="s">
        <v>2</v>
      </c>
      <c r="S4" s="153" t="s">
        <v>3</v>
      </c>
      <c r="T4" s="154" t="s">
        <v>3</v>
      </c>
      <c r="U4" s="155" t="s">
        <v>3</v>
      </c>
      <c r="V4" s="153" t="s">
        <v>3</v>
      </c>
      <c r="W4" s="151" t="s">
        <v>2</v>
      </c>
      <c r="Y4" s="156"/>
      <c r="Z4" s="157"/>
      <c r="AA4" s="157"/>
      <c r="AB4" s="157"/>
      <c r="AC4" s="157"/>
      <c r="AD4" s="158"/>
      <c r="AF4" s="154" t="s">
        <v>2</v>
      </c>
      <c r="AG4" s="154" t="s">
        <v>2</v>
      </c>
      <c r="AH4" s="153" t="s">
        <v>2</v>
      </c>
    </row>
    <row r="5" spans="1:34" ht="15" thickBot="1" x14ac:dyDescent="0.4">
      <c r="A5" s="159" t="s">
        <v>14</v>
      </c>
      <c r="B5" s="160"/>
      <c r="C5" s="161">
        <f t="shared" ref="C5:P5" si="0">SUM(C6:C26)</f>
        <v>0</v>
      </c>
      <c r="D5" s="162">
        <f t="shared" si="0"/>
        <v>0</v>
      </c>
      <c r="E5" s="163">
        <f t="shared" si="0"/>
        <v>0</v>
      </c>
      <c r="F5" s="163">
        <f t="shared" si="0"/>
        <v>0</v>
      </c>
      <c r="G5" s="164">
        <f t="shared" si="0"/>
        <v>0</v>
      </c>
      <c r="H5" s="165">
        <f t="shared" si="0"/>
        <v>0</v>
      </c>
      <c r="I5" s="166">
        <f t="shared" si="0"/>
        <v>0</v>
      </c>
      <c r="J5" s="164">
        <f t="shared" si="0"/>
        <v>0</v>
      </c>
      <c r="K5" s="165">
        <f t="shared" si="0"/>
        <v>0</v>
      </c>
      <c r="L5" s="166">
        <f t="shared" si="0"/>
        <v>0</v>
      </c>
      <c r="M5" s="164">
        <f t="shared" si="0"/>
        <v>0</v>
      </c>
      <c r="N5" s="500"/>
      <c r="O5" s="164">
        <f t="shared" si="0"/>
        <v>0</v>
      </c>
      <c r="P5" s="166">
        <f t="shared" si="0"/>
        <v>0</v>
      </c>
      <c r="Q5" s="167">
        <f t="shared" ref="Q5:Q26" si="1">K5+H5</f>
        <v>0</v>
      </c>
      <c r="R5" s="164">
        <f>P5+Q5</f>
        <v>0</v>
      </c>
      <c r="S5" s="168" t="str">
        <f t="shared" ref="S5:S26" si="2">IF(SUM(O5:Q5)&lt;&gt;0,R5/SUM(O5:Q5),"")</f>
        <v/>
      </c>
      <c r="T5" s="154" t="str">
        <f>IF(SUM($G$6:$H$26)+SUM($J$6:$K$26)&gt;0, SUM($F$6:$F$26)/(SUM($G$6:$H$26)+SUM($J$6:$K$26)),"")</f>
        <v/>
      </c>
      <c r="U5" s="154" t="str">
        <f t="shared" ref="U5:U26" si="3">IF(G5+H5&gt;0,G5/(G5+H5),"")</f>
        <v/>
      </c>
      <c r="V5" s="153" t="str">
        <f t="shared" ref="V5:V26" si="4">IF(J5+K5&gt;0,J5/(J5+K5),"")</f>
        <v/>
      </c>
      <c r="W5" s="162">
        <f t="shared" ref="W5:W26" si="5">I5+L5</f>
        <v>0</v>
      </c>
      <c r="Y5" s="169">
        <f t="shared" ref="Y5:Y26" si="6">G5+H5+J5+K5</f>
        <v>0</v>
      </c>
      <c r="Z5" s="170">
        <f>O5+R5</f>
        <v>0</v>
      </c>
      <c r="AA5" s="171" t="b">
        <f>Y5=Z5</f>
        <v>1</v>
      </c>
      <c r="AB5" s="170">
        <f t="shared" ref="AB5:AB26" si="7">C5+D5-E5</f>
        <v>0</v>
      </c>
      <c r="AC5" s="171" t="b">
        <f>Y5&lt;=AB5</f>
        <v>1</v>
      </c>
      <c r="AD5" s="363" t="b">
        <f>AB5-Y5=W5</f>
        <v>1</v>
      </c>
      <c r="AF5" s="366">
        <f>SUM($G$6:$H$26)+SUM($J$6:$K$26)</f>
        <v>0</v>
      </c>
      <c r="AG5" s="365">
        <f t="shared" ref="AG5:AG26" si="8">G5+H5</f>
        <v>0</v>
      </c>
      <c r="AH5" s="366">
        <f t="shared" ref="AH5:AH26" si="9">J5+K5</f>
        <v>0</v>
      </c>
    </row>
    <row r="6" spans="1:34" x14ac:dyDescent="0.35">
      <c r="A6" s="420" t="s">
        <v>322</v>
      </c>
      <c r="B6" s="421">
        <v>5</v>
      </c>
      <c r="C6" s="118"/>
      <c r="D6" s="118"/>
      <c r="E6" s="119"/>
      <c r="F6" s="117"/>
      <c r="G6" s="120"/>
      <c r="H6" s="121"/>
      <c r="I6" s="122"/>
      <c r="J6" s="120"/>
      <c r="K6" s="121"/>
      <c r="L6" s="122"/>
      <c r="M6" s="84"/>
      <c r="N6" s="84"/>
      <c r="O6" s="120"/>
      <c r="P6" s="121"/>
      <c r="Q6" s="182">
        <f t="shared" si="1"/>
        <v>0</v>
      </c>
      <c r="R6" s="183">
        <f t="shared" ref="R6:R26" si="10">P6+Q6</f>
        <v>0</v>
      </c>
      <c r="S6" s="184" t="str">
        <f t="shared" si="2"/>
        <v/>
      </c>
      <c r="T6" s="360" t="str">
        <f t="shared" ref="T6:T26" si="11" xml:space="preserve"> IF((G6+H6+J6+K6)&lt;&gt;0, F6/(G6+H6+J6+K6),"")</f>
        <v/>
      </c>
      <c r="U6" s="185" t="str">
        <f t="shared" si="3"/>
        <v/>
      </c>
      <c r="V6" s="186" t="str">
        <f t="shared" si="4"/>
        <v/>
      </c>
      <c r="W6" s="187">
        <f t="shared" si="5"/>
        <v>0</v>
      </c>
      <c r="Y6" s="169">
        <f t="shared" si="6"/>
        <v>0</v>
      </c>
      <c r="Z6" s="170">
        <f>O6+R6</f>
        <v>0</v>
      </c>
      <c r="AA6" s="171" t="b">
        <f t="shared" ref="AA6:AA26" si="12">Y6=Z6</f>
        <v>1</v>
      </c>
      <c r="AB6" s="170">
        <f t="shared" si="7"/>
        <v>0</v>
      </c>
      <c r="AC6" s="171" t="b">
        <f t="shared" ref="AC6:AC26" si="13">Y6&lt;=AB6</f>
        <v>1</v>
      </c>
      <c r="AD6" s="363" t="b">
        <f t="shared" ref="AD6:AD26" si="14">AB6-Y6=W6</f>
        <v>1</v>
      </c>
      <c r="AF6" s="367">
        <f t="shared" ref="AF6:AF26" si="15">$G6+$H6+$J6+$K6</f>
        <v>0</v>
      </c>
      <c r="AG6" s="368">
        <f t="shared" si="8"/>
        <v>0</v>
      </c>
      <c r="AH6" s="369">
        <f t="shared" si="9"/>
        <v>0</v>
      </c>
    </row>
    <row r="7" spans="1:34" x14ac:dyDescent="0.35">
      <c r="A7" s="422" t="s">
        <v>323</v>
      </c>
      <c r="B7" s="421">
        <v>6</v>
      </c>
      <c r="C7" s="118"/>
      <c r="D7" s="118"/>
      <c r="E7" s="119"/>
      <c r="F7" s="117"/>
      <c r="G7" s="120"/>
      <c r="H7" s="121"/>
      <c r="I7" s="122"/>
      <c r="J7" s="120"/>
      <c r="K7" s="121"/>
      <c r="L7" s="122"/>
      <c r="M7" s="84"/>
      <c r="N7" s="84"/>
      <c r="O7" s="120"/>
      <c r="P7" s="121"/>
      <c r="Q7" s="172">
        <f t="shared" si="1"/>
        <v>0</v>
      </c>
      <c r="R7" s="173">
        <f t="shared" ref="R7:R16" si="16">P7+Q7</f>
        <v>0</v>
      </c>
      <c r="S7" s="174" t="str">
        <f t="shared" ref="S7:S16" si="17">IF(SUM(O7:Q7)&lt;&gt;0,R7/SUM(O7:Q7),"")</f>
        <v/>
      </c>
      <c r="T7" s="361" t="str">
        <f t="shared" si="11"/>
        <v/>
      </c>
      <c r="U7" s="189" t="str">
        <f t="shared" si="3"/>
        <v/>
      </c>
      <c r="V7" s="175" t="str">
        <f t="shared" si="4"/>
        <v/>
      </c>
      <c r="W7" s="176">
        <f t="shared" si="5"/>
        <v>0</v>
      </c>
      <c r="X7" s="92"/>
      <c r="Y7" s="169">
        <f t="shared" si="6"/>
        <v>0</v>
      </c>
      <c r="Z7" s="170">
        <f t="shared" ref="Z7:Z16" si="18">O7+R7</f>
        <v>0</v>
      </c>
      <c r="AA7" s="171" t="b">
        <f t="shared" ref="AA7:AA16" si="19">Y7=Z7</f>
        <v>1</v>
      </c>
      <c r="AB7" s="170">
        <f t="shared" si="7"/>
        <v>0</v>
      </c>
      <c r="AC7" s="171" t="b">
        <f t="shared" ref="AC7:AC16" si="20">Y7&lt;=AB7</f>
        <v>1</v>
      </c>
      <c r="AD7" s="363" t="b">
        <f t="shared" ref="AD7:AD16" si="21">AB7-Y7=W7</f>
        <v>1</v>
      </c>
      <c r="AF7" s="367">
        <f t="shared" si="15"/>
        <v>0</v>
      </c>
      <c r="AG7" s="368">
        <f t="shared" si="8"/>
        <v>0</v>
      </c>
      <c r="AH7" s="369">
        <f t="shared" si="9"/>
        <v>0</v>
      </c>
    </row>
    <row r="8" spans="1:34" x14ac:dyDescent="0.35">
      <c r="A8" s="422" t="s">
        <v>324</v>
      </c>
      <c r="B8" s="421">
        <v>9</v>
      </c>
      <c r="C8" s="118"/>
      <c r="D8" s="118"/>
      <c r="E8" s="119"/>
      <c r="F8" s="117"/>
      <c r="G8" s="120"/>
      <c r="H8" s="121"/>
      <c r="I8" s="122"/>
      <c r="J8" s="120"/>
      <c r="K8" s="121"/>
      <c r="L8" s="122"/>
      <c r="M8" s="84"/>
      <c r="N8" s="84"/>
      <c r="O8" s="120"/>
      <c r="P8" s="121"/>
      <c r="Q8" s="172">
        <f t="shared" si="1"/>
        <v>0</v>
      </c>
      <c r="R8" s="173">
        <f t="shared" si="16"/>
        <v>0</v>
      </c>
      <c r="S8" s="174" t="str">
        <f t="shared" si="17"/>
        <v/>
      </c>
      <c r="T8" s="361" t="str">
        <f t="shared" si="11"/>
        <v/>
      </c>
      <c r="U8" s="189" t="str">
        <f t="shared" si="3"/>
        <v/>
      </c>
      <c r="V8" s="175" t="str">
        <f t="shared" si="4"/>
        <v/>
      </c>
      <c r="W8" s="176">
        <f t="shared" si="5"/>
        <v>0</v>
      </c>
      <c r="X8" s="92"/>
      <c r="Y8" s="169">
        <f t="shared" si="6"/>
        <v>0</v>
      </c>
      <c r="Z8" s="170">
        <f t="shared" si="18"/>
        <v>0</v>
      </c>
      <c r="AA8" s="171" t="b">
        <f t="shared" si="19"/>
        <v>1</v>
      </c>
      <c r="AB8" s="170">
        <f t="shared" si="7"/>
        <v>0</v>
      </c>
      <c r="AC8" s="171" t="b">
        <f t="shared" si="20"/>
        <v>1</v>
      </c>
      <c r="AD8" s="363" t="b">
        <f t="shared" si="21"/>
        <v>1</v>
      </c>
      <c r="AF8" s="367">
        <f t="shared" si="15"/>
        <v>0</v>
      </c>
      <c r="AG8" s="368">
        <f t="shared" si="8"/>
        <v>0</v>
      </c>
      <c r="AH8" s="369">
        <f t="shared" si="9"/>
        <v>0</v>
      </c>
    </row>
    <row r="9" spans="1:34" x14ac:dyDescent="0.35">
      <c r="A9" s="422" t="s">
        <v>325</v>
      </c>
      <c r="B9" s="421">
        <v>16</v>
      </c>
      <c r="C9" s="118"/>
      <c r="D9" s="118"/>
      <c r="E9" s="119"/>
      <c r="F9" s="117"/>
      <c r="G9" s="120"/>
      <c r="H9" s="121"/>
      <c r="I9" s="122"/>
      <c r="J9" s="120"/>
      <c r="K9" s="121"/>
      <c r="L9" s="122"/>
      <c r="M9" s="84"/>
      <c r="N9" s="84"/>
      <c r="O9" s="120"/>
      <c r="P9" s="121"/>
      <c r="Q9" s="172">
        <f t="shared" si="1"/>
        <v>0</v>
      </c>
      <c r="R9" s="173">
        <f t="shared" si="16"/>
        <v>0</v>
      </c>
      <c r="S9" s="174" t="str">
        <f t="shared" si="17"/>
        <v/>
      </c>
      <c r="T9" s="361" t="str">
        <f t="shared" si="11"/>
        <v/>
      </c>
      <c r="U9" s="189" t="str">
        <f t="shared" si="3"/>
        <v/>
      </c>
      <c r="V9" s="175" t="str">
        <f t="shared" si="4"/>
        <v/>
      </c>
      <c r="W9" s="176">
        <f t="shared" si="5"/>
        <v>0</v>
      </c>
      <c r="X9" s="92"/>
      <c r="Y9" s="169">
        <f t="shared" si="6"/>
        <v>0</v>
      </c>
      <c r="Z9" s="170">
        <f t="shared" si="18"/>
        <v>0</v>
      </c>
      <c r="AA9" s="171" t="b">
        <f t="shared" si="19"/>
        <v>1</v>
      </c>
      <c r="AB9" s="170">
        <f t="shared" si="7"/>
        <v>0</v>
      </c>
      <c r="AC9" s="171" t="b">
        <f t="shared" si="20"/>
        <v>1</v>
      </c>
      <c r="AD9" s="363" t="b">
        <f t="shared" si="21"/>
        <v>1</v>
      </c>
      <c r="AF9" s="367">
        <f t="shared" si="15"/>
        <v>0</v>
      </c>
      <c r="AG9" s="368">
        <f t="shared" si="8"/>
        <v>0</v>
      </c>
      <c r="AH9" s="369">
        <f t="shared" si="9"/>
        <v>0</v>
      </c>
    </row>
    <row r="10" spans="1:34" x14ac:dyDescent="0.35">
      <c r="A10" s="422" t="s">
        <v>326</v>
      </c>
      <c r="B10" s="421">
        <v>17</v>
      </c>
      <c r="C10" s="118"/>
      <c r="D10" s="118"/>
      <c r="E10" s="119"/>
      <c r="F10" s="117"/>
      <c r="G10" s="120"/>
      <c r="H10" s="121"/>
      <c r="I10" s="122"/>
      <c r="J10" s="120"/>
      <c r="K10" s="121"/>
      <c r="L10" s="122"/>
      <c r="M10" s="84"/>
      <c r="N10" s="84"/>
      <c r="O10" s="120"/>
      <c r="P10" s="121"/>
      <c r="Q10" s="172">
        <f t="shared" si="1"/>
        <v>0</v>
      </c>
      <c r="R10" s="173">
        <f t="shared" si="16"/>
        <v>0</v>
      </c>
      <c r="S10" s="174" t="str">
        <f t="shared" si="17"/>
        <v/>
      </c>
      <c r="T10" s="361" t="str">
        <f t="shared" si="11"/>
        <v/>
      </c>
      <c r="U10" s="189" t="str">
        <f t="shared" si="3"/>
        <v/>
      </c>
      <c r="V10" s="175" t="str">
        <f t="shared" si="4"/>
        <v/>
      </c>
      <c r="W10" s="176">
        <f t="shared" si="5"/>
        <v>0</v>
      </c>
      <c r="X10" s="92"/>
      <c r="Y10" s="169">
        <f t="shared" si="6"/>
        <v>0</v>
      </c>
      <c r="Z10" s="170">
        <f t="shared" si="18"/>
        <v>0</v>
      </c>
      <c r="AA10" s="171" t="b">
        <f t="shared" si="19"/>
        <v>1</v>
      </c>
      <c r="AB10" s="170">
        <f t="shared" si="7"/>
        <v>0</v>
      </c>
      <c r="AC10" s="171" t="b">
        <f t="shared" si="20"/>
        <v>1</v>
      </c>
      <c r="AD10" s="363" t="b">
        <f t="shared" si="21"/>
        <v>1</v>
      </c>
      <c r="AF10" s="367">
        <f t="shared" si="15"/>
        <v>0</v>
      </c>
      <c r="AG10" s="368">
        <f t="shared" si="8"/>
        <v>0</v>
      </c>
      <c r="AH10" s="369">
        <f t="shared" si="9"/>
        <v>0</v>
      </c>
    </row>
    <row r="11" spans="1:34" x14ac:dyDescent="0.35">
      <c r="A11" s="423" t="s">
        <v>327</v>
      </c>
      <c r="B11" s="421">
        <v>18</v>
      </c>
      <c r="C11" s="118"/>
      <c r="D11" s="118"/>
      <c r="E11" s="119"/>
      <c r="F11" s="117"/>
      <c r="G11" s="120"/>
      <c r="H11" s="121"/>
      <c r="I11" s="122"/>
      <c r="J11" s="120"/>
      <c r="K11" s="121"/>
      <c r="L11" s="122"/>
      <c r="M11" s="84"/>
      <c r="N11" s="84"/>
      <c r="O11" s="120"/>
      <c r="P11" s="121"/>
      <c r="Q11" s="172">
        <f t="shared" si="1"/>
        <v>0</v>
      </c>
      <c r="R11" s="173">
        <f t="shared" si="16"/>
        <v>0</v>
      </c>
      <c r="S11" s="174" t="str">
        <f t="shared" si="17"/>
        <v/>
      </c>
      <c r="T11" s="361" t="str">
        <f t="shared" si="11"/>
        <v/>
      </c>
      <c r="U11" s="189" t="str">
        <f t="shared" si="3"/>
        <v/>
      </c>
      <c r="V11" s="175" t="str">
        <f t="shared" si="4"/>
        <v/>
      </c>
      <c r="W11" s="176">
        <f t="shared" si="5"/>
        <v>0</v>
      </c>
      <c r="X11" s="92"/>
      <c r="Y11" s="169">
        <f t="shared" si="6"/>
        <v>0</v>
      </c>
      <c r="Z11" s="170">
        <f t="shared" si="18"/>
        <v>0</v>
      </c>
      <c r="AA11" s="171" t="b">
        <f t="shared" si="19"/>
        <v>1</v>
      </c>
      <c r="AB11" s="170">
        <f t="shared" si="7"/>
        <v>0</v>
      </c>
      <c r="AC11" s="171" t="b">
        <f t="shared" si="20"/>
        <v>1</v>
      </c>
      <c r="AD11" s="363" t="b">
        <f t="shared" si="21"/>
        <v>1</v>
      </c>
      <c r="AF11" s="367">
        <f t="shared" si="15"/>
        <v>0</v>
      </c>
      <c r="AG11" s="368">
        <f t="shared" si="8"/>
        <v>0</v>
      </c>
      <c r="AH11" s="369">
        <f t="shared" si="9"/>
        <v>0</v>
      </c>
    </row>
    <row r="12" spans="1:34" x14ac:dyDescent="0.35">
      <c r="A12" s="424" t="s">
        <v>328</v>
      </c>
      <c r="B12" s="421">
        <v>20</v>
      </c>
      <c r="C12" s="118"/>
      <c r="D12" s="118"/>
      <c r="E12" s="119"/>
      <c r="F12" s="117"/>
      <c r="G12" s="120"/>
      <c r="H12" s="121"/>
      <c r="I12" s="122"/>
      <c r="J12" s="120"/>
      <c r="K12" s="121"/>
      <c r="L12" s="122"/>
      <c r="M12" s="84"/>
      <c r="N12" s="84"/>
      <c r="O12" s="120"/>
      <c r="P12" s="121"/>
      <c r="Q12" s="172">
        <f t="shared" si="1"/>
        <v>0</v>
      </c>
      <c r="R12" s="173">
        <f t="shared" si="16"/>
        <v>0</v>
      </c>
      <c r="S12" s="174" t="str">
        <f t="shared" si="17"/>
        <v/>
      </c>
      <c r="T12" s="361" t="str">
        <f t="shared" si="11"/>
        <v/>
      </c>
      <c r="U12" s="189" t="str">
        <f t="shared" si="3"/>
        <v/>
      </c>
      <c r="V12" s="175" t="str">
        <f t="shared" si="4"/>
        <v/>
      </c>
      <c r="W12" s="176">
        <f t="shared" si="5"/>
        <v>0</v>
      </c>
      <c r="X12" s="92"/>
      <c r="Y12" s="169">
        <f t="shared" si="6"/>
        <v>0</v>
      </c>
      <c r="Z12" s="170">
        <f t="shared" si="18"/>
        <v>0</v>
      </c>
      <c r="AA12" s="171" t="b">
        <f t="shared" si="19"/>
        <v>1</v>
      </c>
      <c r="AB12" s="170">
        <f t="shared" si="7"/>
        <v>0</v>
      </c>
      <c r="AC12" s="171" t="b">
        <f t="shared" si="20"/>
        <v>1</v>
      </c>
      <c r="AD12" s="363" t="b">
        <f t="shared" si="21"/>
        <v>1</v>
      </c>
      <c r="AF12" s="367">
        <f t="shared" si="15"/>
        <v>0</v>
      </c>
      <c r="AG12" s="368">
        <f t="shared" si="8"/>
        <v>0</v>
      </c>
      <c r="AH12" s="369">
        <f t="shared" si="9"/>
        <v>0</v>
      </c>
    </row>
    <row r="13" spans="1:34" x14ac:dyDescent="0.35">
      <c r="A13" s="422" t="s">
        <v>329</v>
      </c>
      <c r="B13" s="421">
        <v>21</v>
      </c>
      <c r="C13" s="118"/>
      <c r="D13" s="118"/>
      <c r="E13" s="119"/>
      <c r="F13" s="117"/>
      <c r="G13" s="120"/>
      <c r="H13" s="121"/>
      <c r="I13" s="122"/>
      <c r="J13" s="120"/>
      <c r="K13" s="121"/>
      <c r="L13" s="122"/>
      <c r="M13" s="98"/>
      <c r="N13" s="98"/>
      <c r="O13" s="120"/>
      <c r="P13" s="121"/>
      <c r="Q13" s="172">
        <f t="shared" si="1"/>
        <v>0</v>
      </c>
      <c r="R13" s="173">
        <f t="shared" si="16"/>
        <v>0</v>
      </c>
      <c r="S13" s="174" t="str">
        <f t="shared" si="17"/>
        <v/>
      </c>
      <c r="T13" s="361" t="str">
        <f t="shared" si="11"/>
        <v/>
      </c>
      <c r="U13" s="189" t="str">
        <f t="shared" si="3"/>
        <v/>
      </c>
      <c r="V13" s="175" t="str">
        <f t="shared" si="4"/>
        <v/>
      </c>
      <c r="W13" s="176">
        <f t="shared" si="5"/>
        <v>0</v>
      </c>
      <c r="X13" s="92"/>
      <c r="Y13" s="169">
        <f t="shared" si="6"/>
        <v>0</v>
      </c>
      <c r="Z13" s="170">
        <f t="shared" si="18"/>
        <v>0</v>
      </c>
      <c r="AA13" s="171" t="b">
        <f t="shared" si="19"/>
        <v>1</v>
      </c>
      <c r="AB13" s="170">
        <f t="shared" si="7"/>
        <v>0</v>
      </c>
      <c r="AC13" s="171" t="b">
        <f t="shared" si="20"/>
        <v>1</v>
      </c>
      <c r="AD13" s="363" t="b">
        <f t="shared" si="21"/>
        <v>1</v>
      </c>
      <c r="AF13" s="367">
        <f t="shared" si="15"/>
        <v>0</v>
      </c>
      <c r="AG13" s="368">
        <f t="shared" si="8"/>
        <v>0</v>
      </c>
      <c r="AH13" s="369">
        <f t="shared" si="9"/>
        <v>0</v>
      </c>
    </row>
    <row r="14" spans="1:34" x14ac:dyDescent="0.35">
      <c r="A14" s="422" t="s">
        <v>330</v>
      </c>
      <c r="B14" s="421">
        <v>22</v>
      </c>
      <c r="C14" s="118"/>
      <c r="D14" s="118"/>
      <c r="E14" s="119"/>
      <c r="F14" s="117"/>
      <c r="G14" s="120"/>
      <c r="H14" s="121"/>
      <c r="I14" s="122"/>
      <c r="J14" s="120"/>
      <c r="K14" s="121"/>
      <c r="L14" s="122"/>
      <c r="M14" s="98"/>
      <c r="N14" s="98"/>
      <c r="O14" s="120"/>
      <c r="P14" s="121"/>
      <c r="Q14" s="172">
        <f t="shared" si="1"/>
        <v>0</v>
      </c>
      <c r="R14" s="173">
        <f t="shared" si="16"/>
        <v>0</v>
      </c>
      <c r="S14" s="174" t="str">
        <f t="shared" si="17"/>
        <v/>
      </c>
      <c r="T14" s="361" t="str">
        <f t="shared" si="11"/>
        <v/>
      </c>
      <c r="U14" s="189" t="str">
        <f t="shared" si="3"/>
        <v/>
      </c>
      <c r="V14" s="175" t="str">
        <f t="shared" si="4"/>
        <v/>
      </c>
      <c r="W14" s="176">
        <f t="shared" si="5"/>
        <v>0</v>
      </c>
      <c r="X14" s="92"/>
      <c r="Y14" s="169">
        <f t="shared" si="6"/>
        <v>0</v>
      </c>
      <c r="Z14" s="170">
        <f t="shared" si="18"/>
        <v>0</v>
      </c>
      <c r="AA14" s="171" t="b">
        <f t="shared" si="19"/>
        <v>1</v>
      </c>
      <c r="AB14" s="170">
        <f t="shared" si="7"/>
        <v>0</v>
      </c>
      <c r="AC14" s="171" t="b">
        <f t="shared" si="20"/>
        <v>1</v>
      </c>
      <c r="AD14" s="363" t="b">
        <f t="shared" si="21"/>
        <v>1</v>
      </c>
      <c r="AF14" s="367">
        <f t="shared" si="15"/>
        <v>0</v>
      </c>
      <c r="AG14" s="368">
        <f t="shared" si="8"/>
        <v>0</v>
      </c>
      <c r="AH14" s="369">
        <f t="shared" si="9"/>
        <v>0</v>
      </c>
    </row>
    <row r="15" spans="1:34" x14ac:dyDescent="0.35">
      <c r="A15" s="422" t="s">
        <v>331</v>
      </c>
      <c r="B15" s="421">
        <v>23</v>
      </c>
      <c r="C15" s="118"/>
      <c r="D15" s="118"/>
      <c r="E15" s="119"/>
      <c r="F15" s="117"/>
      <c r="G15" s="120"/>
      <c r="H15" s="121"/>
      <c r="I15" s="122"/>
      <c r="J15" s="120"/>
      <c r="K15" s="121"/>
      <c r="L15" s="122"/>
      <c r="M15" s="84"/>
      <c r="N15" s="84"/>
      <c r="O15" s="120"/>
      <c r="P15" s="121"/>
      <c r="Q15" s="172">
        <f t="shared" si="1"/>
        <v>0</v>
      </c>
      <c r="R15" s="173">
        <f t="shared" si="16"/>
        <v>0</v>
      </c>
      <c r="S15" s="174" t="str">
        <f t="shared" si="17"/>
        <v/>
      </c>
      <c r="T15" s="361" t="str">
        <f t="shared" si="11"/>
        <v/>
      </c>
      <c r="U15" s="189" t="str">
        <f t="shared" si="3"/>
        <v/>
      </c>
      <c r="V15" s="175" t="str">
        <f t="shared" si="4"/>
        <v/>
      </c>
      <c r="W15" s="176">
        <f t="shared" si="5"/>
        <v>0</v>
      </c>
      <c r="X15" s="92"/>
      <c r="Y15" s="169">
        <f t="shared" si="6"/>
        <v>0</v>
      </c>
      <c r="Z15" s="170">
        <f t="shared" si="18"/>
        <v>0</v>
      </c>
      <c r="AA15" s="171" t="b">
        <f t="shared" si="19"/>
        <v>1</v>
      </c>
      <c r="AB15" s="170">
        <f t="shared" si="7"/>
        <v>0</v>
      </c>
      <c r="AC15" s="171" t="b">
        <f t="shared" si="20"/>
        <v>1</v>
      </c>
      <c r="AD15" s="363" t="b">
        <f t="shared" si="21"/>
        <v>1</v>
      </c>
      <c r="AF15" s="367">
        <f t="shared" si="15"/>
        <v>0</v>
      </c>
      <c r="AG15" s="368">
        <f t="shared" si="8"/>
        <v>0</v>
      </c>
      <c r="AH15" s="369">
        <f t="shared" si="9"/>
        <v>0</v>
      </c>
    </row>
    <row r="16" spans="1:34" x14ac:dyDescent="0.35">
      <c r="A16" s="422" t="s">
        <v>332</v>
      </c>
      <c r="B16" s="421">
        <v>24</v>
      </c>
      <c r="C16" s="118"/>
      <c r="D16" s="118"/>
      <c r="E16" s="119"/>
      <c r="F16" s="117"/>
      <c r="G16" s="120"/>
      <c r="H16" s="121"/>
      <c r="I16" s="122"/>
      <c r="J16" s="120"/>
      <c r="K16" s="121"/>
      <c r="L16" s="122"/>
      <c r="M16" s="84"/>
      <c r="N16" s="84"/>
      <c r="O16" s="120"/>
      <c r="P16" s="121"/>
      <c r="Q16" s="172">
        <f t="shared" si="1"/>
        <v>0</v>
      </c>
      <c r="R16" s="173">
        <f t="shared" si="16"/>
        <v>0</v>
      </c>
      <c r="S16" s="174" t="str">
        <f t="shared" si="17"/>
        <v/>
      </c>
      <c r="T16" s="361" t="str">
        <f t="shared" si="11"/>
        <v/>
      </c>
      <c r="U16" s="189" t="str">
        <f t="shared" si="3"/>
        <v/>
      </c>
      <c r="V16" s="175" t="str">
        <f t="shared" si="4"/>
        <v/>
      </c>
      <c r="W16" s="176">
        <f t="shared" si="5"/>
        <v>0</v>
      </c>
      <c r="X16" s="92"/>
      <c r="Y16" s="169">
        <f t="shared" si="6"/>
        <v>0</v>
      </c>
      <c r="Z16" s="170">
        <f t="shared" si="18"/>
        <v>0</v>
      </c>
      <c r="AA16" s="171" t="b">
        <f t="shared" si="19"/>
        <v>1</v>
      </c>
      <c r="AB16" s="170">
        <f t="shared" si="7"/>
        <v>0</v>
      </c>
      <c r="AC16" s="171" t="b">
        <f t="shared" si="20"/>
        <v>1</v>
      </c>
      <c r="AD16" s="363" t="b">
        <f t="shared" si="21"/>
        <v>1</v>
      </c>
      <c r="AF16" s="367">
        <f t="shared" si="15"/>
        <v>0</v>
      </c>
      <c r="AG16" s="368">
        <f t="shared" si="8"/>
        <v>0</v>
      </c>
      <c r="AH16" s="369">
        <f t="shared" si="9"/>
        <v>0</v>
      </c>
    </row>
    <row r="17" spans="1:34" x14ac:dyDescent="0.35">
      <c r="A17" s="422" t="s">
        <v>333</v>
      </c>
      <c r="B17" s="421">
        <v>25</v>
      </c>
      <c r="C17" s="67"/>
      <c r="D17" s="67"/>
      <c r="E17" s="68"/>
      <c r="F17" s="69"/>
      <c r="G17" s="63"/>
      <c r="H17" s="64"/>
      <c r="I17" s="70"/>
      <c r="J17" s="63"/>
      <c r="K17" s="64"/>
      <c r="L17" s="70"/>
      <c r="M17" s="84"/>
      <c r="N17" s="84"/>
      <c r="O17" s="63"/>
      <c r="P17" s="64"/>
      <c r="Q17" s="172">
        <f t="shared" si="1"/>
        <v>0</v>
      </c>
      <c r="R17" s="173">
        <f t="shared" si="10"/>
        <v>0</v>
      </c>
      <c r="S17" s="174" t="str">
        <f t="shared" si="2"/>
        <v/>
      </c>
      <c r="T17" s="361" t="str">
        <f t="shared" si="11"/>
        <v/>
      </c>
      <c r="U17" s="189" t="str">
        <f t="shared" si="3"/>
        <v/>
      </c>
      <c r="V17" s="175" t="str">
        <f t="shared" si="4"/>
        <v/>
      </c>
      <c r="W17" s="176">
        <f t="shared" si="5"/>
        <v>0</v>
      </c>
      <c r="Y17" s="169">
        <f t="shared" si="6"/>
        <v>0</v>
      </c>
      <c r="Z17" s="170">
        <f t="shared" ref="Z17:Z26" si="22">O17+R17</f>
        <v>0</v>
      </c>
      <c r="AA17" s="171" t="b">
        <f t="shared" si="12"/>
        <v>1</v>
      </c>
      <c r="AB17" s="170">
        <f t="shared" si="7"/>
        <v>0</v>
      </c>
      <c r="AC17" s="171" t="b">
        <f t="shared" si="13"/>
        <v>1</v>
      </c>
      <c r="AD17" s="363" t="b">
        <f t="shared" si="14"/>
        <v>1</v>
      </c>
      <c r="AF17" s="367">
        <f t="shared" si="15"/>
        <v>0</v>
      </c>
      <c r="AG17" s="188">
        <f t="shared" si="8"/>
        <v>0</v>
      </c>
      <c r="AH17" s="367">
        <f t="shared" si="9"/>
        <v>0</v>
      </c>
    </row>
    <row r="18" spans="1:34" x14ac:dyDescent="0.35">
      <c r="A18" s="422" t="s">
        <v>334</v>
      </c>
      <c r="B18" s="421">
        <v>40</v>
      </c>
      <c r="C18" s="67"/>
      <c r="D18" s="67"/>
      <c r="E18" s="68"/>
      <c r="F18" s="69"/>
      <c r="G18" s="63"/>
      <c r="H18" s="64"/>
      <c r="I18" s="70"/>
      <c r="J18" s="63"/>
      <c r="K18" s="64"/>
      <c r="L18" s="70"/>
      <c r="M18" s="84"/>
      <c r="N18" s="84"/>
      <c r="O18" s="63"/>
      <c r="P18" s="64"/>
      <c r="Q18" s="172">
        <f t="shared" si="1"/>
        <v>0</v>
      </c>
      <c r="R18" s="173">
        <f t="shared" si="10"/>
        <v>0</v>
      </c>
      <c r="S18" s="174" t="str">
        <f t="shared" si="2"/>
        <v/>
      </c>
      <c r="T18" s="361" t="str">
        <f t="shared" si="11"/>
        <v/>
      </c>
      <c r="U18" s="189" t="str">
        <f t="shared" si="3"/>
        <v/>
      </c>
      <c r="V18" s="175" t="str">
        <f t="shared" si="4"/>
        <v/>
      </c>
      <c r="W18" s="176">
        <f t="shared" si="5"/>
        <v>0</v>
      </c>
      <c r="Y18" s="169">
        <f t="shared" si="6"/>
        <v>0</v>
      </c>
      <c r="Z18" s="170">
        <f t="shared" si="22"/>
        <v>0</v>
      </c>
      <c r="AA18" s="171" t="b">
        <f t="shared" si="12"/>
        <v>1</v>
      </c>
      <c r="AB18" s="170">
        <f t="shared" si="7"/>
        <v>0</v>
      </c>
      <c r="AC18" s="171" t="b">
        <f t="shared" si="13"/>
        <v>1</v>
      </c>
      <c r="AD18" s="363" t="b">
        <f t="shared" si="14"/>
        <v>1</v>
      </c>
      <c r="AF18" s="367">
        <f t="shared" si="15"/>
        <v>0</v>
      </c>
      <c r="AG18" s="188">
        <f t="shared" si="8"/>
        <v>0</v>
      </c>
      <c r="AH18" s="367">
        <f t="shared" si="9"/>
        <v>0</v>
      </c>
    </row>
    <row r="19" spans="1:34" x14ac:dyDescent="0.35">
      <c r="A19" s="422" t="s">
        <v>335</v>
      </c>
      <c r="B19" s="421">
        <v>71</v>
      </c>
      <c r="C19" s="67"/>
      <c r="D19" s="67"/>
      <c r="E19" s="68"/>
      <c r="F19" s="69"/>
      <c r="G19" s="63"/>
      <c r="H19" s="64"/>
      <c r="I19" s="70"/>
      <c r="J19" s="63"/>
      <c r="K19" s="64"/>
      <c r="L19" s="70"/>
      <c r="M19" s="84"/>
      <c r="N19" s="84"/>
      <c r="O19" s="63"/>
      <c r="P19" s="64"/>
      <c r="Q19" s="172">
        <f t="shared" si="1"/>
        <v>0</v>
      </c>
      <c r="R19" s="173">
        <f t="shared" si="10"/>
        <v>0</v>
      </c>
      <c r="S19" s="174" t="str">
        <f t="shared" si="2"/>
        <v/>
      </c>
      <c r="T19" s="361" t="str">
        <f t="shared" si="11"/>
        <v/>
      </c>
      <c r="U19" s="189" t="str">
        <f t="shared" si="3"/>
        <v/>
      </c>
      <c r="V19" s="175" t="str">
        <f t="shared" si="4"/>
        <v/>
      </c>
      <c r="W19" s="176">
        <f t="shared" si="5"/>
        <v>0</v>
      </c>
      <c r="Y19" s="169">
        <f t="shared" si="6"/>
        <v>0</v>
      </c>
      <c r="Z19" s="170">
        <f t="shared" si="22"/>
        <v>0</v>
      </c>
      <c r="AA19" s="171" t="b">
        <f t="shared" si="12"/>
        <v>1</v>
      </c>
      <c r="AB19" s="170">
        <f t="shared" si="7"/>
        <v>0</v>
      </c>
      <c r="AC19" s="171" t="b">
        <f t="shared" si="13"/>
        <v>1</v>
      </c>
      <c r="AD19" s="363" t="b">
        <f t="shared" si="14"/>
        <v>1</v>
      </c>
      <c r="AF19" s="367">
        <f t="shared" si="15"/>
        <v>0</v>
      </c>
      <c r="AG19" s="188">
        <f t="shared" si="8"/>
        <v>0</v>
      </c>
      <c r="AH19" s="367">
        <f t="shared" si="9"/>
        <v>0</v>
      </c>
    </row>
    <row r="20" spans="1:34" x14ac:dyDescent="0.35">
      <c r="A20" s="425" t="s">
        <v>336</v>
      </c>
      <c r="B20" s="426">
        <v>88</v>
      </c>
      <c r="C20" s="67"/>
      <c r="D20" s="67"/>
      <c r="E20" s="68"/>
      <c r="F20" s="69"/>
      <c r="G20" s="63"/>
      <c r="H20" s="64"/>
      <c r="I20" s="70"/>
      <c r="J20" s="63"/>
      <c r="K20" s="64"/>
      <c r="L20" s="70"/>
      <c r="M20" s="84"/>
      <c r="N20" s="84"/>
      <c r="O20" s="63"/>
      <c r="P20" s="64"/>
      <c r="Q20" s="172">
        <f t="shared" si="1"/>
        <v>0</v>
      </c>
      <c r="R20" s="173">
        <f t="shared" si="10"/>
        <v>0</v>
      </c>
      <c r="S20" s="174" t="str">
        <f t="shared" si="2"/>
        <v/>
      </c>
      <c r="T20" s="361" t="str">
        <f t="shared" si="11"/>
        <v/>
      </c>
      <c r="U20" s="189" t="str">
        <f t="shared" si="3"/>
        <v/>
      </c>
      <c r="V20" s="175" t="str">
        <f t="shared" si="4"/>
        <v/>
      </c>
      <c r="W20" s="176">
        <f t="shared" si="5"/>
        <v>0</v>
      </c>
      <c r="Y20" s="169">
        <f t="shared" si="6"/>
        <v>0</v>
      </c>
      <c r="Z20" s="170">
        <f t="shared" si="22"/>
        <v>0</v>
      </c>
      <c r="AA20" s="171" t="b">
        <f t="shared" si="12"/>
        <v>1</v>
      </c>
      <c r="AB20" s="170">
        <f t="shared" si="7"/>
        <v>0</v>
      </c>
      <c r="AC20" s="171" t="b">
        <f t="shared" si="13"/>
        <v>1</v>
      </c>
      <c r="AD20" s="363" t="b">
        <f t="shared" si="14"/>
        <v>1</v>
      </c>
      <c r="AF20" s="367">
        <f t="shared" si="15"/>
        <v>0</v>
      </c>
      <c r="AG20" s="188">
        <f t="shared" si="8"/>
        <v>0</v>
      </c>
      <c r="AH20" s="367">
        <f t="shared" si="9"/>
        <v>0</v>
      </c>
    </row>
    <row r="21" spans="1:34" x14ac:dyDescent="0.35">
      <c r="A21" s="425" t="s">
        <v>337</v>
      </c>
      <c r="B21" s="426" t="s">
        <v>338</v>
      </c>
      <c r="C21" s="67"/>
      <c r="D21" s="67"/>
      <c r="E21" s="68"/>
      <c r="F21" s="69"/>
      <c r="G21" s="63"/>
      <c r="H21" s="64"/>
      <c r="I21" s="70"/>
      <c r="J21" s="63"/>
      <c r="K21" s="64"/>
      <c r="L21" s="70"/>
      <c r="M21" s="84"/>
      <c r="N21" s="84"/>
      <c r="O21" s="63"/>
      <c r="P21" s="64"/>
      <c r="Q21" s="172">
        <f t="shared" si="1"/>
        <v>0</v>
      </c>
      <c r="R21" s="173">
        <f t="shared" ref="R21:R22" si="23">P21+Q21</f>
        <v>0</v>
      </c>
      <c r="S21" s="174" t="str">
        <f t="shared" ref="S21:S22" si="24">IF(SUM(O21:Q21)&lt;&gt;0,R21/SUM(O21:Q21),"")</f>
        <v/>
      </c>
      <c r="T21" s="361" t="str">
        <f t="shared" si="11"/>
        <v/>
      </c>
      <c r="U21" s="189" t="str">
        <f t="shared" si="3"/>
        <v/>
      </c>
      <c r="V21" s="175" t="str">
        <f t="shared" si="4"/>
        <v/>
      </c>
      <c r="W21" s="176">
        <f t="shared" si="5"/>
        <v>0</v>
      </c>
      <c r="Y21" s="169">
        <f t="shared" si="6"/>
        <v>0</v>
      </c>
      <c r="Z21" s="170">
        <f t="shared" si="22"/>
        <v>0</v>
      </c>
      <c r="AA21" s="171" t="b">
        <f t="shared" si="12"/>
        <v>1</v>
      </c>
      <c r="AB21" s="170">
        <f t="shared" si="7"/>
        <v>0</v>
      </c>
      <c r="AC21" s="171" t="b">
        <f t="shared" si="13"/>
        <v>1</v>
      </c>
      <c r="AD21" s="363" t="b">
        <f t="shared" si="14"/>
        <v>1</v>
      </c>
      <c r="AF21" s="367">
        <f t="shared" si="15"/>
        <v>0</v>
      </c>
      <c r="AG21" s="188">
        <f t="shared" si="8"/>
        <v>0</v>
      </c>
      <c r="AH21" s="367">
        <f t="shared" si="9"/>
        <v>0</v>
      </c>
    </row>
    <row r="22" spans="1:34" x14ac:dyDescent="0.35">
      <c r="A22" s="425" t="s">
        <v>339</v>
      </c>
      <c r="B22" s="426" t="s">
        <v>340</v>
      </c>
      <c r="C22" s="67"/>
      <c r="D22" s="67"/>
      <c r="E22" s="68"/>
      <c r="F22" s="69"/>
      <c r="G22" s="63"/>
      <c r="H22" s="64"/>
      <c r="I22" s="70"/>
      <c r="J22" s="63"/>
      <c r="K22" s="64"/>
      <c r="L22" s="70"/>
      <c r="M22" s="98"/>
      <c r="N22" s="98"/>
      <c r="O22" s="63"/>
      <c r="P22" s="64"/>
      <c r="Q22" s="172">
        <f t="shared" si="1"/>
        <v>0</v>
      </c>
      <c r="R22" s="173">
        <f t="shared" si="23"/>
        <v>0</v>
      </c>
      <c r="S22" s="174" t="str">
        <f t="shared" si="24"/>
        <v/>
      </c>
      <c r="T22" s="361" t="str">
        <f t="shared" si="11"/>
        <v/>
      </c>
      <c r="U22" s="189" t="str">
        <f t="shared" si="3"/>
        <v/>
      </c>
      <c r="V22" s="175" t="str">
        <f t="shared" si="4"/>
        <v/>
      </c>
      <c r="W22" s="176">
        <f t="shared" si="5"/>
        <v>0</v>
      </c>
      <c r="Y22" s="169">
        <f t="shared" si="6"/>
        <v>0</v>
      </c>
      <c r="Z22" s="170">
        <f t="shared" si="22"/>
        <v>0</v>
      </c>
      <c r="AA22" s="171" t="b">
        <f t="shared" si="12"/>
        <v>1</v>
      </c>
      <c r="AB22" s="170">
        <f t="shared" si="7"/>
        <v>0</v>
      </c>
      <c r="AC22" s="171" t="b">
        <f t="shared" si="13"/>
        <v>1</v>
      </c>
      <c r="AD22" s="363" t="b">
        <f t="shared" si="14"/>
        <v>1</v>
      </c>
      <c r="AF22" s="367">
        <f t="shared" si="15"/>
        <v>0</v>
      </c>
      <c r="AG22" s="188">
        <f t="shared" si="8"/>
        <v>0</v>
      </c>
      <c r="AH22" s="367">
        <f t="shared" si="9"/>
        <v>0</v>
      </c>
    </row>
    <row r="23" spans="1:34" x14ac:dyDescent="0.35">
      <c r="A23" s="425" t="s">
        <v>341</v>
      </c>
      <c r="B23" s="426" t="s">
        <v>342</v>
      </c>
      <c r="C23" s="67"/>
      <c r="D23" s="67"/>
      <c r="E23" s="68"/>
      <c r="F23" s="69"/>
      <c r="G23" s="63"/>
      <c r="H23" s="64"/>
      <c r="I23" s="70"/>
      <c r="J23" s="63"/>
      <c r="K23" s="64"/>
      <c r="L23" s="70"/>
      <c r="M23" s="98"/>
      <c r="N23" s="98"/>
      <c r="O23" s="63"/>
      <c r="P23" s="64"/>
      <c r="Q23" s="172">
        <f t="shared" si="1"/>
        <v>0</v>
      </c>
      <c r="R23" s="173">
        <f t="shared" ref="R23:R25" si="25">P23+Q23</f>
        <v>0</v>
      </c>
      <c r="S23" s="174" t="str">
        <f t="shared" ref="S23:S25" si="26">IF(SUM(O23:Q23)&lt;&gt;0,R23/SUM(O23:Q23),"")</f>
        <v/>
      </c>
      <c r="T23" s="361" t="str">
        <f t="shared" si="11"/>
        <v/>
      </c>
      <c r="U23" s="189" t="str">
        <f t="shared" si="3"/>
        <v/>
      </c>
      <c r="V23" s="175" t="str">
        <f t="shared" si="4"/>
        <v/>
      </c>
      <c r="W23" s="176">
        <f t="shared" si="5"/>
        <v>0</v>
      </c>
      <c r="Y23" s="169">
        <f t="shared" si="6"/>
        <v>0</v>
      </c>
      <c r="Z23" s="170">
        <f t="shared" si="22"/>
        <v>0</v>
      </c>
      <c r="AA23" s="171" t="b">
        <f t="shared" si="12"/>
        <v>1</v>
      </c>
      <c r="AB23" s="170">
        <f t="shared" si="7"/>
        <v>0</v>
      </c>
      <c r="AC23" s="171" t="b">
        <f t="shared" si="13"/>
        <v>1</v>
      </c>
      <c r="AD23" s="363" t="b">
        <f t="shared" si="14"/>
        <v>1</v>
      </c>
      <c r="AF23" s="367">
        <f t="shared" si="15"/>
        <v>0</v>
      </c>
      <c r="AG23" s="188">
        <f t="shared" si="8"/>
        <v>0</v>
      </c>
      <c r="AH23" s="367">
        <f t="shared" si="9"/>
        <v>0</v>
      </c>
    </row>
    <row r="24" spans="1:34" x14ac:dyDescent="0.35">
      <c r="A24" s="425" t="s">
        <v>343</v>
      </c>
      <c r="B24" s="426" t="s">
        <v>344</v>
      </c>
      <c r="C24" s="67"/>
      <c r="D24" s="67"/>
      <c r="E24" s="68"/>
      <c r="F24" s="69"/>
      <c r="G24" s="63"/>
      <c r="H24" s="64"/>
      <c r="I24" s="70"/>
      <c r="J24" s="63"/>
      <c r="K24" s="64"/>
      <c r="L24" s="70"/>
      <c r="M24" s="98"/>
      <c r="N24" s="98"/>
      <c r="O24" s="63"/>
      <c r="P24" s="64"/>
      <c r="Q24" s="172">
        <f t="shared" si="1"/>
        <v>0</v>
      </c>
      <c r="R24" s="173">
        <f t="shared" si="25"/>
        <v>0</v>
      </c>
      <c r="S24" s="174" t="str">
        <f t="shared" si="26"/>
        <v/>
      </c>
      <c r="T24" s="361" t="str">
        <f t="shared" si="11"/>
        <v/>
      </c>
      <c r="U24" s="189" t="str">
        <f t="shared" si="3"/>
        <v/>
      </c>
      <c r="V24" s="175" t="str">
        <f t="shared" si="4"/>
        <v/>
      </c>
      <c r="W24" s="176">
        <f t="shared" si="5"/>
        <v>0</v>
      </c>
      <c r="Y24" s="169">
        <f t="shared" si="6"/>
        <v>0</v>
      </c>
      <c r="Z24" s="170">
        <f t="shared" si="22"/>
        <v>0</v>
      </c>
      <c r="AA24" s="171" t="b">
        <f t="shared" si="12"/>
        <v>1</v>
      </c>
      <c r="AB24" s="170">
        <f t="shared" si="7"/>
        <v>0</v>
      </c>
      <c r="AC24" s="171" t="b">
        <f t="shared" si="13"/>
        <v>1</v>
      </c>
      <c r="AD24" s="363" t="b">
        <f t="shared" si="14"/>
        <v>1</v>
      </c>
      <c r="AF24" s="367">
        <f t="shared" si="15"/>
        <v>0</v>
      </c>
      <c r="AG24" s="188">
        <f t="shared" si="8"/>
        <v>0</v>
      </c>
      <c r="AH24" s="367">
        <f t="shared" si="9"/>
        <v>0</v>
      </c>
    </row>
    <row r="25" spans="1:34" x14ac:dyDescent="0.35">
      <c r="A25" s="425" t="s">
        <v>345</v>
      </c>
      <c r="B25" s="426" t="s">
        <v>346</v>
      </c>
      <c r="C25" s="67"/>
      <c r="D25" s="67"/>
      <c r="E25" s="68"/>
      <c r="F25" s="69"/>
      <c r="G25" s="63"/>
      <c r="H25" s="64"/>
      <c r="I25" s="70"/>
      <c r="J25" s="63"/>
      <c r="K25" s="64"/>
      <c r="L25" s="70"/>
      <c r="M25" s="98"/>
      <c r="N25" s="98"/>
      <c r="O25" s="63"/>
      <c r="P25" s="64"/>
      <c r="Q25" s="172">
        <f t="shared" si="1"/>
        <v>0</v>
      </c>
      <c r="R25" s="173">
        <f t="shared" si="25"/>
        <v>0</v>
      </c>
      <c r="S25" s="174" t="str">
        <f t="shared" si="26"/>
        <v/>
      </c>
      <c r="T25" s="361" t="str">
        <f t="shared" si="11"/>
        <v/>
      </c>
      <c r="U25" s="189" t="str">
        <f t="shared" si="3"/>
        <v/>
      </c>
      <c r="V25" s="175" t="str">
        <f t="shared" si="4"/>
        <v/>
      </c>
      <c r="W25" s="176">
        <f t="shared" si="5"/>
        <v>0</v>
      </c>
      <c r="Y25" s="169">
        <f t="shared" si="6"/>
        <v>0</v>
      </c>
      <c r="Z25" s="170">
        <f t="shared" si="22"/>
        <v>0</v>
      </c>
      <c r="AA25" s="171" t="b">
        <f t="shared" si="12"/>
        <v>1</v>
      </c>
      <c r="AB25" s="170">
        <f t="shared" si="7"/>
        <v>0</v>
      </c>
      <c r="AC25" s="171" t="b">
        <f t="shared" si="13"/>
        <v>1</v>
      </c>
      <c r="AD25" s="363" t="b">
        <f t="shared" si="14"/>
        <v>1</v>
      </c>
      <c r="AF25" s="367">
        <f t="shared" si="15"/>
        <v>0</v>
      </c>
      <c r="AG25" s="188">
        <f t="shared" si="8"/>
        <v>0</v>
      </c>
      <c r="AH25" s="367">
        <f t="shared" si="9"/>
        <v>0</v>
      </c>
    </row>
    <row r="26" spans="1:34" ht="15" thickBot="1" x14ac:dyDescent="0.4">
      <c r="A26" s="427" t="s">
        <v>347</v>
      </c>
      <c r="B26" s="428">
        <v>29</v>
      </c>
      <c r="C26" s="71"/>
      <c r="D26" s="71"/>
      <c r="E26" s="503"/>
      <c r="F26" s="504"/>
      <c r="G26" s="505"/>
      <c r="H26" s="506"/>
      <c r="I26" s="507"/>
      <c r="J26" s="505"/>
      <c r="K26" s="506"/>
      <c r="L26" s="507"/>
      <c r="M26" s="90"/>
      <c r="N26" s="90"/>
      <c r="O26" s="505"/>
      <c r="P26" s="506"/>
      <c r="Q26" s="177">
        <f t="shared" si="1"/>
        <v>0</v>
      </c>
      <c r="R26" s="178">
        <f t="shared" si="10"/>
        <v>0</v>
      </c>
      <c r="S26" s="179" t="str">
        <f t="shared" si="2"/>
        <v/>
      </c>
      <c r="T26" s="362" t="str">
        <f t="shared" si="11"/>
        <v/>
      </c>
      <c r="U26" s="213" t="str">
        <f t="shared" si="3"/>
        <v/>
      </c>
      <c r="V26" s="180" t="str">
        <f t="shared" si="4"/>
        <v/>
      </c>
      <c r="W26" s="181">
        <f t="shared" si="5"/>
        <v>0</v>
      </c>
      <c r="Y26" s="190">
        <f t="shared" si="6"/>
        <v>0</v>
      </c>
      <c r="Z26" s="191">
        <f t="shared" si="22"/>
        <v>0</v>
      </c>
      <c r="AA26" s="192" t="b">
        <f t="shared" si="12"/>
        <v>1</v>
      </c>
      <c r="AB26" s="191">
        <f t="shared" si="7"/>
        <v>0</v>
      </c>
      <c r="AC26" s="192" t="b">
        <f t="shared" si="13"/>
        <v>1</v>
      </c>
      <c r="AD26" s="364" t="b">
        <f t="shared" si="14"/>
        <v>1</v>
      </c>
      <c r="AF26" s="214">
        <f t="shared" si="15"/>
        <v>0</v>
      </c>
      <c r="AG26" s="210">
        <f t="shared" si="8"/>
        <v>0</v>
      </c>
      <c r="AH26" s="214">
        <f t="shared" si="9"/>
        <v>0</v>
      </c>
    </row>
    <row r="27" spans="1:34" ht="15" customHeight="1" x14ac:dyDescent="0.35">
      <c r="A27" s="582" t="s">
        <v>352</v>
      </c>
      <c r="B27" s="582"/>
      <c r="C27" s="582"/>
      <c r="D27" s="582"/>
      <c r="E27" s="582"/>
      <c r="F27" s="582"/>
      <c r="G27" s="582"/>
      <c r="H27" s="582"/>
      <c r="I27" s="582"/>
      <c r="J27" s="582"/>
      <c r="K27" s="582"/>
      <c r="L27" s="582"/>
      <c r="M27" s="582"/>
      <c r="N27" s="582"/>
      <c r="O27" s="193"/>
      <c r="P27" s="193"/>
      <c r="Q27" s="193"/>
      <c r="R27" s="193"/>
      <c r="S27" s="193"/>
      <c r="T27" s="193"/>
      <c r="U27" s="193"/>
      <c r="W27" s="194"/>
      <c r="Y27" s="195"/>
      <c r="Z27" s="194"/>
      <c r="AA27" s="195"/>
      <c r="AB27" s="196"/>
    </row>
    <row r="28" spans="1:34" ht="15" customHeight="1" x14ac:dyDescent="0.35">
      <c r="A28" s="429" t="s">
        <v>494</v>
      </c>
      <c r="B28" s="419"/>
      <c r="C28" s="419"/>
      <c r="D28" s="419"/>
      <c r="E28" s="419"/>
      <c r="F28" s="419"/>
      <c r="G28" s="419"/>
      <c r="H28" s="419"/>
      <c r="I28" s="419"/>
      <c r="J28" s="419"/>
      <c r="K28" s="419"/>
      <c r="L28" s="419"/>
      <c r="M28" s="419"/>
      <c r="N28" s="419"/>
      <c r="O28" s="193"/>
      <c r="P28" s="193"/>
      <c r="Q28" s="193"/>
      <c r="R28" s="193"/>
      <c r="S28" s="193"/>
      <c r="T28" s="193"/>
      <c r="U28" s="193"/>
      <c r="W28" s="194"/>
      <c r="Y28" s="195"/>
      <c r="Z28" s="194"/>
      <c r="AA28" s="195"/>
      <c r="AB28" s="196"/>
    </row>
    <row r="29" spans="1:34" ht="15" customHeight="1" x14ac:dyDescent="0.35">
      <c r="A29" s="198" t="s">
        <v>511</v>
      </c>
      <c r="B29" s="128"/>
      <c r="C29" s="128" t="s">
        <v>516</v>
      </c>
      <c r="D29" s="128"/>
      <c r="E29" s="128"/>
      <c r="F29" s="128"/>
      <c r="G29" s="128"/>
      <c r="H29" s="128"/>
      <c r="I29" s="128"/>
      <c r="J29" s="128"/>
      <c r="K29" s="128"/>
      <c r="L29" s="128"/>
      <c r="M29" s="128"/>
      <c r="N29" s="128"/>
      <c r="O29" s="193"/>
      <c r="P29" s="193"/>
      <c r="Q29" s="193"/>
      <c r="R29" s="193"/>
      <c r="S29" s="193"/>
      <c r="T29" s="193"/>
      <c r="U29" s="193"/>
      <c r="W29" s="194"/>
      <c r="Y29" s="195"/>
      <c r="Z29" s="194"/>
      <c r="AA29" s="195"/>
      <c r="AB29" s="196"/>
    </row>
    <row r="30" spans="1:34" ht="18" customHeight="1" x14ac:dyDescent="0.35">
      <c r="A30" s="197" t="s">
        <v>431</v>
      </c>
      <c r="B30" s="198"/>
      <c r="C30" s="198"/>
      <c r="D30" s="198"/>
      <c r="E30" s="193"/>
      <c r="F30" s="370"/>
      <c r="G30" s="371"/>
      <c r="H30" s="370"/>
      <c r="I30" s="371"/>
      <c r="J30" s="370"/>
      <c r="K30" s="370"/>
      <c r="L30" s="371"/>
      <c r="M30" s="370"/>
      <c r="N30" s="370"/>
      <c r="O30" s="200"/>
      <c r="P30" s="200"/>
      <c r="Q30" s="200"/>
      <c r="R30" s="201"/>
      <c r="S30" s="199"/>
      <c r="T30" s="202"/>
      <c r="U30" s="203"/>
      <c r="W30" s="202"/>
      <c r="Y30" s="202"/>
      <c r="Z30" s="202"/>
      <c r="AA30" s="202"/>
      <c r="AB30" s="202"/>
    </row>
    <row r="31" spans="1:34" ht="16.5" x14ac:dyDescent="0.35">
      <c r="A31" s="197" t="s">
        <v>432</v>
      </c>
      <c r="B31" s="372"/>
      <c r="C31" s="137"/>
      <c r="D31" s="137"/>
      <c r="E31" s="138"/>
      <c r="F31" s="137"/>
      <c r="G31" s="136"/>
      <c r="H31" s="137"/>
      <c r="I31" s="136"/>
      <c r="J31" s="137"/>
      <c r="K31" s="137"/>
      <c r="L31" s="136"/>
      <c r="M31" s="137"/>
      <c r="N31" s="137"/>
    </row>
    <row r="32" spans="1:34" x14ac:dyDescent="0.35">
      <c r="A32" s="197"/>
      <c r="B32" s="372"/>
      <c r="C32" s="137"/>
      <c r="D32" s="137"/>
      <c r="E32" s="138"/>
      <c r="F32" s="137"/>
      <c r="G32" s="136"/>
      <c r="H32" s="137"/>
      <c r="I32" s="136"/>
      <c r="J32" s="137"/>
      <c r="K32" s="137"/>
      <c r="L32" s="136"/>
      <c r="M32" s="137"/>
      <c r="N32" s="137"/>
      <c r="V32" s="92"/>
      <c r="X32" s="92"/>
    </row>
    <row r="33" spans="1:35" ht="15" thickBot="1" x14ac:dyDescent="0.4">
      <c r="A33" s="197"/>
    </row>
    <row r="34" spans="1:35" ht="15.75" customHeight="1" thickBot="1" x14ac:dyDescent="0.4">
      <c r="A34" s="686" t="s">
        <v>248</v>
      </c>
      <c r="B34" s="689" t="s">
        <v>15</v>
      </c>
      <c r="C34" s="666" t="s">
        <v>1</v>
      </c>
      <c r="D34" s="666" t="s">
        <v>5</v>
      </c>
      <c r="E34" s="662" t="s">
        <v>17</v>
      </c>
      <c r="F34" s="632" t="s">
        <v>11</v>
      </c>
      <c r="G34" s="633"/>
      <c r="H34" s="633"/>
      <c r="I34" s="633"/>
      <c r="J34" s="633"/>
      <c r="K34" s="633"/>
      <c r="L34" s="633"/>
      <c r="M34" s="634"/>
      <c r="N34" s="683" t="s">
        <v>10</v>
      </c>
      <c r="O34" s="684"/>
      <c r="P34" s="684"/>
      <c r="Q34" s="684"/>
      <c r="R34" s="685"/>
      <c r="S34" s="632" t="s">
        <v>73</v>
      </c>
      <c r="T34" s="634"/>
      <c r="U34" s="666" t="s">
        <v>4</v>
      </c>
      <c r="W34"/>
      <c r="Y34" s="639" t="s">
        <v>109</v>
      </c>
      <c r="Z34" s="640"/>
      <c r="AA34" s="640"/>
      <c r="AB34" s="640"/>
      <c r="AC34" s="640"/>
      <c r="AD34" s="641"/>
      <c r="AF34" s="632" t="s">
        <v>225</v>
      </c>
      <c r="AG34" s="634"/>
      <c r="AH34"/>
      <c r="AI34"/>
    </row>
    <row r="35" spans="1:35" ht="27.75" customHeight="1" thickBot="1" x14ac:dyDescent="0.4">
      <c r="A35" s="687"/>
      <c r="B35" s="690"/>
      <c r="C35" s="667"/>
      <c r="D35" s="667"/>
      <c r="E35" s="682"/>
      <c r="F35" s="659" t="s">
        <v>128</v>
      </c>
      <c r="G35" s="660"/>
      <c r="H35" s="661"/>
      <c r="I35" s="659" t="s">
        <v>129</v>
      </c>
      <c r="J35" s="660"/>
      <c r="K35" s="661"/>
      <c r="L35" s="668" t="s">
        <v>433</v>
      </c>
      <c r="M35" s="668" t="s">
        <v>434</v>
      </c>
      <c r="N35" s="672" t="s">
        <v>0</v>
      </c>
      <c r="O35" s="666" t="s">
        <v>26</v>
      </c>
      <c r="P35" s="675" t="s">
        <v>6</v>
      </c>
      <c r="Q35" s="675" t="s">
        <v>12</v>
      </c>
      <c r="R35" s="676"/>
      <c r="S35" s="680" t="s">
        <v>13</v>
      </c>
      <c r="T35" s="635" t="s">
        <v>16</v>
      </c>
      <c r="U35" s="667"/>
      <c r="W35"/>
      <c r="Y35" s="646" t="s">
        <v>114</v>
      </c>
      <c r="Z35" s="642" t="s">
        <v>268</v>
      </c>
      <c r="AA35" s="642" t="s">
        <v>208</v>
      </c>
      <c r="AB35" s="642" t="s">
        <v>111</v>
      </c>
      <c r="AC35" s="642" t="s">
        <v>209</v>
      </c>
      <c r="AD35" s="637" t="s">
        <v>269</v>
      </c>
      <c r="AF35" s="644" t="s">
        <v>230</v>
      </c>
      <c r="AG35" s="635" t="s">
        <v>16</v>
      </c>
    </row>
    <row r="36" spans="1:35" ht="43.5" customHeight="1" thickBot="1" x14ac:dyDescent="0.4">
      <c r="A36" s="687"/>
      <c r="B36" s="690"/>
      <c r="C36" s="667"/>
      <c r="D36" s="667"/>
      <c r="E36" s="682"/>
      <c r="F36" s="205" t="s">
        <v>251</v>
      </c>
      <c r="G36" s="206" t="s">
        <v>6</v>
      </c>
      <c r="H36" s="207" t="s">
        <v>7</v>
      </c>
      <c r="I36" s="205" t="s">
        <v>250</v>
      </c>
      <c r="J36" s="206" t="s">
        <v>6</v>
      </c>
      <c r="K36" s="206" t="s">
        <v>7</v>
      </c>
      <c r="L36" s="669"/>
      <c r="M36" s="669"/>
      <c r="N36" s="673"/>
      <c r="O36" s="667"/>
      <c r="P36" s="677"/>
      <c r="Q36" s="677"/>
      <c r="R36" s="678"/>
      <c r="S36" s="681"/>
      <c r="T36" s="679"/>
      <c r="U36" s="667"/>
      <c r="W36"/>
      <c r="Y36" s="647"/>
      <c r="Z36" s="643"/>
      <c r="AA36" s="643"/>
      <c r="AB36" s="643"/>
      <c r="AC36" s="643"/>
      <c r="AD36" s="638"/>
      <c r="AF36" s="645"/>
      <c r="AG36" s="636"/>
    </row>
    <row r="37" spans="1:35" ht="15" thickBot="1" x14ac:dyDescent="0.4">
      <c r="A37" s="688"/>
      <c r="B37" s="691"/>
      <c r="C37" s="208" t="s">
        <v>2</v>
      </c>
      <c r="D37" s="208" t="s">
        <v>2</v>
      </c>
      <c r="E37" s="209" t="s">
        <v>2</v>
      </c>
      <c r="F37" s="210" t="s">
        <v>2</v>
      </c>
      <c r="G37" s="211" t="s">
        <v>2</v>
      </c>
      <c r="H37" s="212" t="s">
        <v>2</v>
      </c>
      <c r="I37" s="213" t="s">
        <v>2</v>
      </c>
      <c r="J37" s="211" t="s">
        <v>2</v>
      </c>
      <c r="K37" s="211" t="s">
        <v>2</v>
      </c>
      <c r="L37" s="211" t="s">
        <v>2</v>
      </c>
      <c r="M37" s="211" t="s">
        <v>2</v>
      </c>
      <c r="N37" s="179" t="s">
        <v>2</v>
      </c>
      <c r="O37" s="212" t="s">
        <v>2</v>
      </c>
      <c r="P37" s="212" t="s">
        <v>2</v>
      </c>
      <c r="Q37" s="210" t="s">
        <v>2</v>
      </c>
      <c r="R37" s="214" t="s">
        <v>3</v>
      </c>
      <c r="S37" s="213" t="s">
        <v>3</v>
      </c>
      <c r="T37" s="214" t="s">
        <v>3</v>
      </c>
      <c r="U37" s="211" t="s">
        <v>2</v>
      </c>
      <c r="W37"/>
      <c r="Y37" s="648"/>
      <c r="Z37" s="378"/>
      <c r="AA37" s="378"/>
      <c r="AB37" s="378"/>
      <c r="AC37" s="378"/>
      <c r="AD37" s="379"/>
      <c r="AF37" s="154" t="s">
        <v>2</v>
      </c>
      <c r="AG37" s="168" t="s">
        <v>2</v>
      </c>
    </row>
    <row r="38" spans="1:35" ht="15" thickBot="1" x14ac:dyDescent="0.4">
      <c r="A38" s="159" t="s">
        <v>14</v>
      </c>
      <c r="B38" s="221"/>
      <c r="C38" s="162">
        <f t="shared" ref="C38:O38" si="27">SUM(C39:C59)</f>
        <v>0</v>
      </c>
      <c r="D38" s="162">
        <f t="shared" si="27"/>
        <v>0</v>
      </c>
      <c r="E38" s="163">
        <f t="shared" si="27"/>
        <v>0</v>
      </c>
      <c r="F38" s="164">
        <f t="shared" si="27"/>
        <v>0</v>
      </c>
      <c r="G38" s="165">
        <f t="shared" si="27"/>
        <v>0</v>
      </c>
      <c r="H38" s="166">
        <f t="shared" si="27"/>
        <v>0</v>
      </c>
      <c r="I38" s="222">
        <f t="shared" si="27"/>
        <v>0</v>
      </c>
      <c r="J38" s="162">
        <f t="shared" si="27"/>
        <v>0</v>
      </c>
      <c r="K38" s="162">
        <f t="shared" si="27"/>
        <v>0</v>
      </c>
      <c r="L38" s="164">
        <f t="shared" ref="L38" si="28">SUM(L39:L59)</f>
        <v>0</v>
      </c>
      <c r="M38" s="500"/>
      <c r="N38" s="223">
        <f t="shared" si="27"/>
        <v>0</v>
      </c>
      <c r="O38" s="165">
        <f t="shared" si="27"/>
        <v>0</v>
      </c>
      <c r="P38" s="165">
        <f t="shared" ref="P38:P59" si="29">J38+G38</f>
        <v>0</v>
      </c>
      <c r="Q38" s="165">
        <f t="shared" ref="Q38" si="30">O38+P38</f>
        <v>0</v>
      </c>
      <c r="R38" s="224" t="str">
        <f t="shared" ref="R38:R59" si="31">IF(SUM(N38:P38)&lt;&gt;0, Q38/SUM(N38:P38), "")</f>
        <v/>
      </c>
      <c r="S38" s="154" t="str">
        <f t="shared" ref="S38:S59" si="32">IF((F38+G38)&lt;&gt;0,F38/(F38+G38),"")</f>
        <v/>
      </c>
      <c r="T38" s="224" t="str">
        <f t="shared" ref="T38:T59" si="33">IF((I38+J38)&lt;&gt;0,I38/(I38+J38),"")</f>
        <v/>
      </c>
      <c r="U38" s="162">
        <f t="shared" ref="U38:U59" si="34">H38+K38</f>
        <v>0</v>
      </c>
      <c r="W38"/>
      <c r="Y38" s="225">
        <f t="shared" ref="Y38:Y59" si="35">F38+G38+I38+J38</f>
        <v>0</v>
      </c>
      <c r="Z38" s="226">
        <f t="shared" ref="Z38:Z59" si="36">N38+Q38</f>
        <v>0</v>
      </c>
      <c r="AA38" s="376" t="b">
        <f>Y38=Z38</f>
        <v>1</v>
      </c>
      <c r="AB38" s="226">
        <f t="shared" ref="AB38:AB59" si="37">C38+D38-E38</f>
        <v>0</v>
      </c>
      <c r="AC38" s="376" t="b">
        <f>Y38&lt;=AB38</f>
        <v>1</v>
      </c>
      <c r="AD38" s="377" t="b">
        <f t="shared" ref="AD38:AD59" si="38">AB38-Y38=U38</f>
        <v>1</v>
      </c>
      <c r="AF38" s="148">
        <f t="shared" ref="AF38:AF56" si="39">F38+G38</f>
        <v>0</v>
      </c>
      <c r="AG38" s="150">
        <f t="shared" ref="AG38:AG56" si="40">I38+J38</f>
        <v>0</v>
      </c>
    </row>
    <row r="39" spans="1:35" x14ac:dyDescent="0.35">
      <c r="A39" s="420" t="s">
        <v>322</v>
      </c>
      <c r="B39" s="421">
        <v>5</v>
      </c>
      <c r="C39" s="67"/>
      <c r="D39" s="79"/>
      <c r="E39" s="80"/>
      <c r="F39" s="81"/>
      <c r="G39" s="82"/>
      <c r="H39" s="83"/>
      <c r="I39" s="84"/>
      <c r="J39" s="84"/>
      <c r="K39" s="84"/>
      <c r="L39" s="84"/>
      <c r="M39" s="84"/>
      <c r="N39" s="81"/>
      <c r="O39" s="82"/>
      <c r="P39" s="228">
        <f t="shared" si="29"/>
        <v>0</v>
      </c>
      <c r="Q39" s="228">
        <f t="shared" ref="Q39:Q59" si="41">O39+P39</f>
        <v>0</v>
      </c>
      <c r="R39" s="229" t="str">
        <f t="shared" si="31"/>
        <v/>
      </c>
      <c r="S39" s="189" t="str">
        <f t="shared" si="32"/>
        <v/>
      </c>
      <c r="T39" s="229" t="str">
        <f t="shared" si="33"/>
        <v/>
      </c>
      <c r="U39" s="176">
        <f t="shared" si="34"/>
        <v>0</v>
      </c>
      <c r="W39"/>
      <c r="Y39" s="169">
        <f t="shared" si="35"/>
        <v>0</v>
      </c>
      <c r="Z39" s="373">
        <f t="shared" si="36"/>
        <v>0</v>
      </c>
      <c r="AA39" s="374" t="b">
        <f t="shared" ref="AA39:AA59" si="42">Y39=Z39</f>
        <v>1</v>
      </c>
      <c r="AB39" s="373">
        <f t="shared" si="37"/>
        <v>0</v>
      </c>
      <c r="AC39" s="374" t="b">
        <f t="shared" ref="AC39:AC59" si="43">Y39&lt;=AB39</f>
        <v>1</v>
      </c>
      <c r="AD39" s="375" t="b">
        <f t="shared" si="38"/>
        <v>1</v>
      </c>
      <c r="AF39" s="188">
        <f t="shared" si="39"/>
        <v>0</v>
      </c>
      <c r="AG39" s="367">
        <f t="shared" si="40"/>
        <v>0</v>
      </c>
    </row>
    <row r="40" spans="1:35" x14ac:dyDescent="0.35">
      <c r="A40" s="422" t="s">
        <v>323</v>
      </c>
      <c r="B40" s="421">
        <v>6</v>
      </c>
      <c r="C40" s="67"/>
      <c r="D40" s="79"/>
      <c r="E40" s="80"/>
      <c r="F40" s="81"/>
      <c r="G40" s="82"/>
      <c r="H40" s="83"/>
      <c r="I40" s="84"/>
      <c r="J40" s="84"/>
      <c r="K40" s="84"/>
      <c r="L40" s="84"/>
      <c r="M40" s="84"/>
      <c r="N40" s="81"/>
      <c r="O40" s="82"/>
      <c r="P40" s="228">
        <f t="shared" si="29"/>
        <v>0</v>
      </c>
      <c r="Q40" s="228">
        <f t="shared" si="41"/>
        <v>0</v>
      </c>
      <c r="R40" s="229" t="str">
        <f t="shared" si="31"/>
        <v/>
      </c>
      <c r="S40" s="189" t="str">
        <f t="shared" si="32"/>
        <v/>
      </c>
      <c r="T40" s="229" t="str">
        <f t="shared" si="33"/>
        <v/>
      </c>
      <c r="U40" s="176">
        <f t="shared" si="34"/>
        <v>0</v>
      </c>
      <c r="W40"/>
      <c r="Y40" s="169">
        <f t="shared" si="35"/>
        <v>0</v>
      </c>
      <c r="Z40" s="170">
        <f t="shared" si="36"/>
        <v>0</v>
      </c>
      <c r="AA40" s="171" t="b">
        <f t="shared" si="42"/>
        <v>1</v>
      </c>
      <c r="AB40" s="170">
        <f t="shared" si="37"/>
        <v>0</v>
      </c>
      <c r="AC40" s="171" t="b">
        <f t="shared" si="43"/>
        <v>1</v>
      </c>
      <c r="AD40" s="363" t="b">
        <f t="shared" si="38"/>
        <v>1</v>
      </c>
      <c r="AF40" s="188">
        <f t="shared" si="39"/>
        <v>0</v>
      </c>
      <c r="AG40" s="367">
        <f t="shared" si="40"/>
        <v>0</v>
      </c>
    </row>
    <row r="41" spans="1:35" x14ac:dyDescent="0.35">
      <c r="A41" s="422" t="s">
        <v>324</v>
      </c>
      <c r="B41" s="421">
        <v>9</v>
      </c>
      <c r="C41" s="67"/>
      <c r="D41" s="79"/>
      <c r="E41" s="80"/>
      <c r="F41" s="81"/>
      <c r="G41" s="82"/>
      <c r="H41" s="83"/>
      <c r="I41" s="84"/>
      <c r="J41" s="84"/>
      <c r="K41" s="84"/>
      <c r="L41" s="84"/>
      <c r="M41" s="84"/>
      <c r="N41" s="81"/>
      <c r="O41" s="82"/>
      <c r="P41" s="228">
        <f t="shared" si="29"/>
        <v>0</v>
      </c>
      <c r="Q41" s="228">
        <f>O41+P41</f>
        <v>0</v>
      </c>
      <c r="R41" s="229" t="str">
        <f>IF(SUM(N41:P41)&lt;&gt;0, Q41/SUM(N41:P41), "")</f>
        <v/>
      </c>
      <c r="S41" s="189" t="str">
        <f t="shared" si="32"/>
        <v/>
      </c>
      <c r="T41" s="229" t="str">
        <f t="shared" si="33"/>
        <v/>
      </c>
      <c r="U41" s="176">
        <f t="shared" si="34"/>
        <v>0</v>
      </c>
      <c r="W41"/>
      <c r="Y41" s="169">
        <f t="shared" si="35"/>
        <v>0</v>
      </c>
      <c r="Z41" s="170">
        <f t="shared" si="36"/>
        <v>0</v>
      </c>
      <c r="AA41" s="171" t="b">
        <f t="shared" si="42"/>
        <v>1</v>
      </c>
      <c r="AB41" s="170">
        <f t="shared" si="37"/>
        <v>0</v>
      </c>
      <c r="AC41" s="171" t="b">
        <f t="shared" si="43"/>
        <v>1</v>
      </c>
      <c r="AD41" s="363" t="b">
        <f t="shared" si="38"/>
        <v>1</v>
      </c>
      <c r="AF41" s="188">
        <f t="shared" si="39"/>
        <v>0</v>
      </c>
      <c r="AG41" s="367">
        <f t="shared" si="40"/>
        <v>0</v>
      </c>
    </row>
    <row r="42" spans="1:35" x14ac:dyDescent="0.35">
      <c r="A42" s="422" t="s">
        <v>325</v>
      </c>
      <c r="B42" s="421">
        <v>16</v>
      </c>
      <c r="C42" s="67"/>
      <c r="D42" s="79"/>
      <c r="E42" s="80"/>
      <c r="F42" s="81"/>
      <c r="G42" s="82"/>
      <c r="H42" s="83"/>
      <c r="I42" s="84"/>
      <c r="J42" s="84"/>
      <c r="K42" s="84"/>
      <c r="L42" s="84"/>
      <c r="M42" s="84"/>
      <c r="N42" s="81"/>
      <c r="O42" s="82"/>
      <c r="P42" s="228">
        <f t="shared" si="29"/>
        <v>0</v>
      </c>
      <c r="Q42" s="228">
        <f>O42+P42</f>
        <v>0</v>
      </c>
      <c r="R42" s="229" t="str">
        <f>IF(SUM(N42:P42)&lt;&gt;0, Q42/SUM(N42:P42), "")</f>
        <v/>
      </c>
      <c r="S42" s="189" t="str">
        <f t="shared" si="32"/>
        <v/>
      </c>
      <c r="T42" s="229" t="str">
        <f t="shared" si="33"/>
        <v/>
      </c>
      <c r="U42" s="176">
        <f t="shared" si="34"/>
        <v>0</v>
      </c>
      <c r="W42"/>
      <c r="Y42" s="169">
        <f t="shared" si="35"/>
        <v>0</v>
      </c>
      <c r="Z42" s="170">
        <f t="shared" si="36"/>
        <v>0</v>
      </c>
      <c r="AA42" s="171" t="b">
        <f t="shared" si="42"/>
        <v>1</v>
      </c>
      <c r="AB42" s="170">
        <f t="shared" si="37"/>
        <v>0</v>
      </c>
      <c r="AC42" s="171" t="b">
        <f t="shared" si="43"/>
        <v>1</v>
      </c>
      <c r="AD42" s="363" t="b">
        <f t="shared" si="38"/>
        <v>1</v>
      </c>
      <c r="AF42" s="188">
        <f t="shared" si="39"/>
        <v>0</v>
      </c>
      <c r="AG42" s="367">
        <f t="shared" si="40"/>
        <v>0</v>
      </c>
    </row>
    <row r="43" spans="1:35" x14ac:dyDescent="0.35">
      <c r="A43" s="422" t="s">
        <v>326</v>
      </c>
      <c r="B43" s="421">
        <v>17</v>
      </c>
      <c r="C43" s="67"/>
      <c r="D43" s="79"/>
      <c r="E43" s="80"/>
      <c r="F43" s="81"/>
      <c r="G43" s="82"/>
      <c r="H43" s="83"/>
      <c r="I43" s="84"/>
      <c r="J43" s="84"/>
      <c r="K43" s="84"/>
      <c r="L43" s="84"/>
      <c r="M43" s="84"/>
      <c r="N43" s="81"/>
      <c r="O43" s="82"/>
      <c r="P43" s="228">
        <f t="shared" si="29"/>
        <v>0</v>
      </c>
      <c r="Q43" s="228">
        <f>O43+P43</f>
        <v>0</v>
      </c>
      <c r="R43" s="229" t="str">
        <f>IF(SUM(N43:P43)&lt;&gt;0, Q43/SUM(N43:P43), "")</f>
        <v/>
      </c>
      <c r="S43" s="189" t="str">
        <f t="shared" si="32"/>
        <v/>
      </c>
      <c r="T43" s="229" t="str">
        <f t="shared" si="33"/>
        <v/>
      </c>
      <c r="U43" s="176">
        <f t="shared" si="34"/>
        <v>0</v>
      </c>
      <c r="W43"/>
      <c r="Y43" s="169">
        <f t="shared" si="35"/>
        <v>0</v>
      </c>
      <c r="Z43" s="170">
        <f t="shared" si="36"/>
        <v>0</v>
      </c>
      <c r="AA43" s="171" t="b">
        <f t="shared" si="42"/>
        <v>1</v>
      </c>
      <c r="AB43" s="170">
        <f t="shared" si="37"/>
        <v>0</v>
      </c>
      <c r="AC43" s="171" t="b">
        <f t="shared" si="43"/>
        <v>1</v>
      </c>
      <c r="AD43" s="363" t="b">
        <f t="shared" si="38"/>
        <v>1</v>
      </c>
      <c r="AF43" s="188">
        <f t="shared" si="39"/>
        <v>0</v>
      </c>
      <c r="AG43" s="367">
        <f t="shared" si="40"/>
        <v>0</v>
      </c>
    </row>
    <row r="44" spans="1:35" x14ac:dyDescent="0.35">
      <c r="A44" s="423" t="s">
        <v>327</v>
      </c>
      <c r="B44" s="421">
        <v>18</v>
      </c>
      <c r="C44" s="67"/>
      <c r="D44" s="79"/>
      <c r="E44" s="80"/>
      <c r="F44" s="81"/>
      <c r="G44" s="82"/>
      <c r="H44" s="83"/>
      <c r="I44" s="84"/>
      <c r="J44" s="84"/>
      <c r="K44" s="84"/>
      <c r="L44" s="84"/>
      <c r="M44" s="84"/>
      <c r="N44" s="81"/>
      <c r="O44" s="82"/>
      <c r="P44" s="228">
        <f t="shared" si="29"/>
        <v>0</v>
      </c>
      <c r="Q44" s="228">
        <f>O44+P44</f>
        <v>0</v>
      </c>
      <c r="R44" s="229" t="str">
        <f>IF(SUM(N44:P44)&lt;&gt;0, Q44/SUM(N44:P44), "")</f>
        <v/>
      </c>
      <c r="S44" s="189" t="str">
        <f t="shared" si="32"/>
        <v/>
      </c>
      <c r="T44" s="229" t="str">
        <f t="shared" si="33"/>
        <v/>
      </c>
      <c r="U44" s="176">
        <f t="shared" si="34"/>
        <v>0</v>
      </c>
      <c r="W44"/>
      <c r="Y44" s="169">
        <f t="shared" si="35"/>
        <v>0</v>
      </c>
      <c r="Z44" s="170">
        <f t="shared" si="36"/>
        <v>0</v>
      </c>
      <c r="AA44" s="171" t="b">
        <f t="shared" si="42"/>
        <v>1</v>
      </c>
      <c r="AB44" s="170">
        <f t="shared" si="37"/>
        <v>0</v>
      </c>
      <c r="AC44" s="171" t="b">
        <f t="shared" si="43"/>
        <v>1</v>
      </c>
      <c r="AD44" s="363" t="b">
        <f t="shared" si="38"/>
        <v>1</v>
      </c>
      <c r="AF44" s="188">
        <f t="shared" si="39"/>
        <v>0</v>
      </c>
      <c r="AG44" s="367">
        <f t="shared" si="40"/>
        <v>0</v>
      </c>
    </row>
    <row r="45" spans="1:35" x14ac:dyDescent="0.35">
      <c r="A45" s="424" t="s">
        <v>328</v>
      </c>
      <c r="B45" s="421">
        <v>20</v>
      </c>
      <c r="C45" s="67"/>
      <c r="D45" s="79"/>
      <c r="E45" s="80"/>
      <c r="F45" s="81"/>
      <c r="G45" s="82"/>
      <c r="H45" s="83"/>
      <c r="I45" s="84"/>
      <c r="J45" s="84"/>
      <c r="K45" s="84"/>
      <c r="L45" s="84"/>
      <c r="M45" s="84"/>
      <c r="N45" s="81"/>
      <c r="O45" s="82"/>
      <c r="P45" s="228">
        <f t="shared" si="29"/>
        <v>0</v>
      </c>
      <c r="Q45" s="228">
        <f t="shared" si="41"/>
        <v>0</v>
      </c>
      <c r="R45" s="229" t="str">
        <f t="shared" si="31"/>
        <v/>
      </c>
      <c r="S45" s="189" t="str">
        <f t="shared" si="32"/>
        <v/>
      </c>
      <c r="T45" s="229" t="str">
        <f t="shared" si="33"/>
        <v/>
      </c>
      <c r="U45" s="176">
        <f t="shared" si="34"/>
        <v>0</v>
      </c>
      <c r="W45"/>
      <c r="Y45" s="169">
        <f t="shared" si="35"/>
        <v>0</v>
      </c>
      <c r="Z45" s="170">
        <f t="shared" si="36"/>
        <v>0</v>
      </c>
      <c r="AA45" s="171" t="b">
        <f t="shared" si="42"/>
        <v>1</v>
      </c>
      <c r="AB45" s="170">
        <f t="shared" si="37"/>
        <v>0</v>
      </c>
      <c r="AC45" s="171" t="b">
        <f t="shared" si="43"/>
        <v>1</v>
      </c>
      <c r="AD45" s="363" t="b">
        <f t="shared" si="38"/>
        <v>1</v>
      </c>
      <c r="AF45" s="188">
        <f t="shared" si="39"/>
        <v>0</v>
      </c>
      <c r="AG45" s="367">
        <f t="shared" si="40"/>
        <v>0</v>
      </c>
    </row>
    <row r="46" spans="1:35" x14ac:dyDescent="0.35">
      <c r="A46" s="422" t="s">
        <v>329</v>
      </c>
      <c r="B46" s="421">
        <v>21</v>
      </c>
      <c r="C46" s="91"/>
      <c r="D46" s="93"/>
      <c r="E46" s="94"/>
      <c r="F46" s="95"/>
      <c r="G46" s="96"/>
      <c r="H46" s="97"/>
      <c r="I46" s="98"/>
      <c r="J46" s="98"/>
      <c r="K46" s="98"/>
      <c r="L46" s="98"/>
      <c r="M46" s="98"/>
      <c r="N46" s="95"/>
      <c r="O46" s="96"/>
      <c r="P46" s="228">
        <f t="shared" si="29"/>
        <v>0</v>
      </c>
      <c r="Q46" s="228">
        <f>O46+P46</f>
        <v>0</v>
      </c>
      <c r="R46" s="229" t="str">
        <f>IF(SUM(N46:P46)&lt;&gt;0, Q46/SUM(N46:P46), "")</f>
        <v/>
      </c>
      <c r="S46" s="189" t="str">
        <f t="shared" si="32"/>
        <v/>
      </c>
      <c r="T46" s="229" t="str">
        <f t="shared" si="33"/>
        <v/>
      </c>
      <c r="U46" s="176">
        <f t="shared" si="34"/>
        <v>0</v>
      </c>
      <c r="W46"/>
      <c r="Y46" s="169">
        <f t="shared" si="35"/>
        <v>0</v>
      </c>
      <c r="Z46" s="170">
        <f t="shared" si="36"/>
        <v>0</v>
      </c>
      <c r="AA46" s="171" t="b">
        <f t="shared" si="42"/>
        <v>1</v>
      </c>
      <c r="AB46" s="170">
        <f t="shared" si="37"/>
        <v>0</v>
      </c>
      <c r="AC46" s="171" t="b">
        <f t="shared" si="43"/>
        <v>1</v>
      </c>
      <c r="AD46" s="363" t="b">
        <f t="shared" si="38"/>
        <v>1</v>
      </c>
      <c r="AF46" s="188">
        <f t="shared" si="39"/>
        <v>0</v>
      </c>
      <c r="AG46" s="367">
        <f t="shared" si="40"/>
        <v>0</v>
      </c>
    </row>
    <row r="47" spans="1:35" x14ac:dyDescent="0.35">
      <c r="A47" s="422" t="s">
        <v>330</v>
      </c>
      <c r="B47" s="421">
        <v>22</v>
      </c>
      <c r="C47" s="91"/>
      <c r="D47" s="93"/>
      <c r="E47" s="94"/>
      <c r="F47" s="95"/>
      <c r="G47" s="96"/>
      <c r="H47" s="97"/>
      <c r="I47" s="98"/>
      <c r="J47" s="98"/>
      <c r="K47" s="98"/>
      <c r="L47" s="98"/>
      <c r="M47" s="98"/>
      <c r="N47" s="95"/>
      <c r="O47" s="96"/>
      <c r="P47" s="228">
        <f t="shared" si="29"/>
        <v>0</v>
      </c>
      <c r="Q47" s="228">
        <f>O47+P47</f>
        <v>0</v>
      </c>
      <c r="R47" s="229" t="str">
        <f>IF(SUM(N47:P47)&lt;&gt;0, Q47/SUM(N47:P47), "")</f>
        <v/>
      </c>
      <c r="S47" s="189" t="str">
        <f t="shared" si="32"/>
        <v/>
      </c>
      <c r="T47" s="229" t="str">
        <f t="shared" si="33"/>
        <v/>
      </c>
      <c r="U47" s="176">
        <f t="shared" si="34"/>
        <v>0</v>
      </c>
      <c r="W47"/>
      <c r="Y47" s="169">
        <f t="shared" si="35"/>
        <v>0</v>
      </c>
      <c r="Z47" s="170">
        <f t="shared" si="36"/>
        <v>0</v>
      </c>
      <c r="AA47" s="171" t="b">
        <f t="shared" si="42"/>
        <v>1</v>
      </c>
      <c r="AB47" s="170">
        <f t="shared" si="37"/>
        <v>0</v>
      </c>
      <c r="AC47" s="171" t="b">
        <f t="shared" si="43"/>
        <v>1</v>
      </c>
      <c r="AD47" s="363" t="b">
        <f t="shared" si="38"/>
        <v>1</v>
      </c>
      <c r="AF47" s="188">
        <f t="shared" si="39"/>
        <v>0</v>
      </c>
      <c r="AG47" s="367">
        <f t="shared" si="40"/>
        <v>0</v>
      </c>
    </row>
    <row r="48" spans="1:35" x14ac:dyDescent="0.35">
      <c r="A48" s="422" t="s">
        <v>331</v>
      </c>
      <c r="B48" s="421">
        <v>23</v>
      </c>
      <c r="C48" s="67"/>
      <c r="D48" s="79"/>
      <c r="E48" s="80"/>
      <c r="F48" s="81"/>
      <c r="G48" s="82"/>
      <c r="H48" s="83"/>
      <c r="I48" s="84"/>
      <c r="J48" s="84"/>
      <c r="K48" s="84"/>
      <c r="L48" s="84"/>
      <c r="M48" s="84"/>
      <c r="N48" s="81"/>
      <c r="O48" s="82"/>
      <c r="P48" s="228">
        <f t="shared" si="29"/>
        <v>0</v>
      </c>
      <c r="Q48" s="228">
        <f t="shared" si="41"/>
        <v>0</v>
      </c>
      <c r="R48" s="229" t="str">
        <f t="shared" si="31"/>
        <v/>
      </c>
      <c r="S48" s="189" t="str">
        <f t="shared" si="32"/>
        <v/>
      </c>
      <c r="T48" s="229" t="str">
        <f t="shared" si="33"/>
        <v/>
      </c>
      <c r="U48" s="176">
        <f t="shared" si="34"/>
        <v>0</v>
      </c>
      <c r="W48"/>
      <c r="Y48" s="169">
        <f t="shared" si="35"/>
        <v>0</v>
      </c>
      <c r="Z48" s="170">
        <f t="shared" si="36"/>
        <v>0</v>
      </c>
      <c r="AA48" s="171" t="b">
        <f t="shared" si="42"/>
        <v>1</v>
      </c>
      <c r="AB48" s="170">
        <f t="shared" si="37"/>
        <v>0</v>
      </c>
      <c r="AC48" s="171" t="b">
        <f t="shared" si="43"/>
        <v>1</v>
      </c>
      <c r="AD48" s="363" t="b">
        <f t="shared" si="38"/>
        <v>1</v>
      </c>
      <c r="AF48" s="188">
        <f t="shared" si="39"/>
        <v>0</v>
      </c>
      <c r="AG48" s="367">
        <f t="shared" si="40"/>
        <v>0</v>
      </c>
    </row>
    <row r="49" spans="1:33" x14ac:dyDescent="0.35">
      <c r="A49" s="422" t="s">
        <v>332</v>
      </c>
      <c r="B49" s="421">
        <v>24</v>
      </c>
      <c r="C49" s="67"/>
      <c r="D49" s="79"/>
      <c r="E49" s="80"/>
      <c r="F49" s="81"/>
      <c r="G49" s="82"/>
      <c r="H49" s="83"/>
      <c r="I49" s="84"/>
      <c r="J49" s="84"/>
      <c r="K49" s="84"/>
      <c r="L49" s="84"/>
      <c r="M49" s="84"/>
      <c r="N49" s="81"/>
      <c r="O49" s="82"/>
      <c r="P49" s="228">
        <f t="shared" si="29"/>
        <v>0</v>
      </c>
      <c r="Q49" s="228">
        <f t="shared" si="41"/>
        <v>0</v>
      </c>
      <c r="R49" s="229" t="str">
        <f t="shared" si="31"/>
        <v/>
      </c>
      <c r="S49" s="189" t="str">
        <f t="shared" si="32"/>
        <v/>
      </c>
      <c r="T49" s="229" t="str">
        <f t="shared" si="33"/>
        <v/>
      </c>
      <c r="U49" s="176">
        <f t="shared" si="34"/>
        <v>0</v>
      </c>
      <c r="W49"/>
      <c r="Y49" s="169">
        <f t="shared" si="35"/>
        <v>0</v>
      </c>
      <c r="Z49" s="170">
        <f t="shared" si="36"/>
        <v>0</v>
      </c>
      <c r="AA49" s="171" t="b">
        <f t="shared" si="42"/>
        <v>1</v>
      </c>
      <c r="AB49" s="170">
        <f t="shared" si="37"/>
        <v>0</v>
      </c>
      <c r="AC49" s="171" t="b">
        <f t="shared" si="43"/>
        <v>1</v>
      </c>
      <c r="AD49" s="363" t="b">
        <f t="shared" si="38"/>
        <v>1</v>
      </c>
      <c r="AF49" s="188">
        <f t="shared" si="39"/>
        <v>0</v>
      </c>
      <c r="AG49" s="367">
        <f t="shared" si="40"/>
        <v>0</v>
      </c>
    </row>
    <row r="50" spans="1:33" x14ac:dyDescent="0.35">
      <c r="A50" s="422" t="s">
        <v>333</v>
      </c>
      <c r="B50" s="421">
        <v>25</v>
      </c>
      <c r="C50" s="67"/>
      <c r="D50" s="79"/>
      <c r="E50" s="80"/>
      <c r="F50" s="81"/>
      <c r="G50" s="82"/>
      <c r="H50" s="83"/>
      <c r="I50" s="84"/>
      <c r="J50" s="84"/>
      <c r="K50" s="84"/>
      <c r="L50" s="84"/>
      <c r="M50" s="84"/>
      <c r="N50" s="81"/>
      <c r="O50" s="82"/>
      <c r="P50" s="228">
        <f t="shared" si="29"/>
        <v>0</v>
      </c>
      <c r="Q50" s="228">
        <f t="shared" si="41"/>
        <v>0</v>
      </c>
      <c r="R50" s="229" t="str">
        <f t="shared" si="31"/>
        <v/>
      </c>
      <c r="S50" s="189" t="str">
        <f t="shared" si="32"/>
        <v/>
      </c>
      <c r="T50" s="229" t="str">
        <f t="shared" si="33"/>
        <v/>
      </c>
      <c r="U50" s="176">
        <f t="shared" si="34"/>
        <v>0</v>
      </c>
      <c r="W50"/>
      <c r="Y50" s="169">
        <f t="shared" si="35"/>
        <v>0</v>
      </c>
      <c r="Z50" s="170">
        <f t="shared" si="36"/>
        <v>0</v>
      </c>
      <c r="AA50" s="171" t="b">
        <f t="shared" si="42"/>
        <v>1</v>
      </c>
      <c r="AB50" s="170">
        <f t="shared" si="37"/>
        <v>0</v>
      </c>
      <c r="AC50" s="171" t="b">
        <f t="shared" si="43"/>
        <v>1</v>
      </c>
      <c r="AD50" s="363" t="b">
        <f t="shared" si="38"/>
        <v>1</v>
      </c>
      <c r="AF50" s="188">
        <f t="shared" si="39"/>
        <v>0</v>
      </c>
      <c r="AG50" s="367">
        <f t="shared" si="40"/>
        <v>0</v>
      </c>
    </row>
    <row r="51" spans="1:33" x14ac:dyDescent="0.35">
      <c r="A51" s="422" t="s">
        <v>334</v>
      </c>
      <c r="B51" s="421">
        <v>40</v>
      </c>
      <c r="C51" s="67"/>
      <c r="D51" s="79"/>
      <c r="E51" s="80"/>
      <c r="F51" s="81"/>
      <c r="G51" s="82"/>
      <c r="H51" s="83"/>
      <c r="I51" s="84"/>
      <c r="J51" s="84"/>
      <c r="K51" s="84"/>
      <c r="L51" s="84"/>
      <c r="M51" s="84"/>
      <c r="N51" s="81"/>
      <c r="O51" s="82"/>
      <c r="P51" s="228">
        <f t="shared" si="29"/>
        <v>0</v>
      </c>
      <c r="Q51" s="228">
        <f t="shared" si="41"/>
        <v>0</v>
      </c>
      <c r="R51" s="229" t="str">
        <f t="shared" si="31"/>
        <v/>
      </c>
      <c r="S51" s="189" t="str">
        <f t="shared" si="32"/>
        <v/>
      </c>
      <c r="T51" s="229" t="str">
        <f t="shared" si="33"/>
        <v/>
      </c>
      <c r="U51" s="176">
        <f t="shared" si="34"/>
        <v>0</v>
      </c>
      <c r="W51"/>
      <c r="Y51" s="169">
        <f t="shared" si="35"/>
        <v>0</v>
      </c>
      <c r="Z51" s="170">
        <f t="shared" si="36"/>
        <v>0</v>
      </c>
      <c r="AA51" s="171" t="b">
        <f t="shared" si="42"/>
        <v>1</v>
      </c>
      <c r="AB51" s="170">
        <f t="shared" si="37"/>
        <v>0</v>
      </c>
      <c r="AC51" s="171" t="b">
        <f t="shared" si="43"/>
        <v>1</v>
      </c>
      <c r="AD51" s="363" t="b">
        <f t="shared" si="38"/>
        <v>1</v>
      </c>
      <c r="AF51" s="188">
        <f t="shared" si="39"/>
        <v>0</v>
      </c>
      <c r="AG51" s="367">
        <f t="shared" si="40"/>
        <v>0</v>
      </c>
    </row>
    <row r="52" spans="1:33" x14ac:dyDescent="0.35">
      <c r="A52" s="422" t="s">
        <v>335</v>
      </c>
      <c r="B52" s="421">
        <v>71</v>
      </c>
      <c r="C52" s="67"/>
      <c r="D52" s="79"/>
      <c r="E52" s="80"/>
      <c r="F52" s="81"/>
      <c r="G52" s="82"/>
      <c r="H52" s="83"/>
      <c r="I52" s="84"/>
      <c r="J52" s="84"/>
      <c r="K52" s="84"/>
      <c r="L52" s="84"/>
      <c r="M52" s="84"/>
      <c r="N52" s="81"/>
      <c r="O52" s="82"/>
      <c r="P52" s="228">
        <f t="shared" si="29"/>
        <v>0</v>
      </c>
      <c r="Q52" s="228">
        <f t="shared" si="41"/>
        <v>0</v>
      </c>
      <c r="R52" s="229" t="str">
        <f t="shared" si="31"/>
        <v/>
      </c>
      <c r="S52" s="189" t="str">
        <f t="shared" si="32"/>
        <v/>
      </c>
      <c r="T52" s="229" t="str">
        <f t="shared" si="33"/>
        <v/>
      </c>
      <c r="U52" s="176">
        <f t="shared" si="34"/>
        <v>0</v>
      </c>
      <c r="W52"/>
      <c r="Y52" s="169">
        <f t="shared" si="35"/>
        <v>0</v>
      </c>
      <c r="Z52" s="170">
        <f t="shared" si="36"/>
        <v>0</v>
      </c>
      <c r="AA52" s="171" t="b">
        <f t="shared" si="42"/>
        <v>1</v>
      </c>
      <c r="AB52" s="170">
        <f t="shared" si="37"/>
        <v>0</v>
      </c>
      <c r="AC52" s="171" t="b">
        <f t="shared" si="43"/>
        <v>1</v>
      </c>
      <c r="AD52" s="363" t="b">
        <f t="shared" si="38"/>
        <v>1</v>
      </c>
      <c r="AF52" s="188">
        <f t="shared" si="39"/>
        <v>0</v>
      </c>
      <c r="AG52" s="367">
        <f t="shared" si="40"/>
        <v>0</v>
      </c>
    </row>
    <row r="53" spans="1:33" x14ac:dyDescent="0.35">
      <c r="A53" s="425" t="s">
        <v>336</v>
      </c>
      <c r="B53" s="426">
        <v>88</v>
      </c>
      <c r="C53" s="67"/>
      <c r="D53" s="79"/>
      <c r="E53" s="80"/>
      <c r="F53" s="81"/>
      <c r="G53" s="82"/>
      <c r="H53" s="83"/>
      <c r="I53" s="84"/>
      <c r="J53" s="84"/>
      <c r="K53" s="84"/>
      <c r="L53" s="84"/>
      <c r="M53" s="84"/>
      <c r="N53" s="81"/>
      <c r="O53" s="82"/>
      <c r="P53" s="228">
        <f t="shared" si="29"/>
        <v>0</v>
      </c>
      <c r="Q53" s="228">
        <f t="shared" ref="Q53:Q54" si="44">O53+P53</f>
        <v>0</v>
      </c>
      <c r="R53" s="229" t="str">
        <f t="shared" ref="R53:R54" si="45">IF(SUM(N53:P53)&lt;&gt;0, Q53/SUM(N53:P53), "")</f>
        <v/>
      </c>
      <c r="S53" s="189" t="str">
        <f t="shared" si="32"/>
        <v/>
      </c>
      <c r="T53" s="229" t="str">
        <f t="shared" si="33"/>
        <v/>
      </c>
      <c r="U53" s="176">
        <f t="shared" si="34"/>
        <v>0</v>
      </c>
      <c r="W53"/>
      <c r="Y53" s="169">
        <f t="shared" si="35"/>
        <v>0</v>
      </c>
      <c r="Z53" s="170">
        <f t="shared" si="36"/>
        <v>0</v>
      </c>
      <c r="AA53" s="171" t="b">
        <f t="shared" si="42"/>
        <v>1</v>
      </c>
      <c r="AB53" s="170">
        <f t="shared" si="37"/>
        <v>0</v>
      </c>
      <c r="AC53" s="171" t="b">
        <f t="shared" si="43"/>
        <v>1</v>
      </c>
      <c r="AD53" s="363" t="b">
        <f t="shared" si="38"/>
        <v>1</v>
      </c>
      <c r="AF53" s="188">
        <f t="shared" si="39"/>
        <v>0</v>
      </c>
      <c r="AG53" s="367">
        <f t="shared" si="40"/>
        <v>0</v>
      </c>
    </row>
    <row r="54" spans="1:33" x14ac:dyDescent="0.35">
      <c r="A54" s="425" t="s">
        <v>337</v>
      </c>
      <c r="B54" s="426" t="s">
        <v>338</v>
      </c>
      <c r="C54" s="67"/>
      <c r="D54" s="79"/>
      <c r="E54" s="80"/>
      <c r="F54" s="81"/>
      <c r="G54" s="82"/>
      <c r="H54" s="83"/>
      <c r="I54" s="84"/>
      <c r="J54" s="84"/>
      <c r="K54" s="84"/>
      <c r="L54" s="84"/>
      <c r="M54" s="84"/>
      <c r="N54" s="81"/>
      <c r="O54" s="82"/>
      <c r="P54" s="228">
        <f t="shared" si="29"/>
        <v>0</v>
      </c>
      <c r="Q54" s="228">
        <f t="shared" si="44"/>
        <v>0</v>
      </c>
      <c r="R54" s="229" t="str">
        <f t="shared" si="45"/>
        <v/>
      </c>
      <c r="S54" s="189" t="str">
        <f t="shared" si="32"/>
        <v/>
      </c>
      <c r="T54" s="229" t="str">
        <f t="shared" si="33"/>
        <v/>
      </c>
      <c r="U54" s="176">
        <f t="shared" si="34"/>
        <v>0</v>
      </c>
      <c r="W54"/>
      <c r="Y54" s="169">
        <f t="shared" si="35"/>
        <v>0</v>
      </c>
      <c r="Z54" s="170">
        <f t="shared" si="36"/>
        <v>0</v>
      </c>
      <c r="AA54" s="171" t="b">
        <f t="shared" si="42"/>
        <v>1</v>
      </c>
      <c r="AB54" s="170">
        <f t="shared" si="37"/>
        <v>0</v>
      </c>
      <c r="AC54" s="171" t="b">
        <f t="shared" si="43"/>
        <v>1</v>
      </c>
      <c r="AD54" s="363" t="b">
        <f t="shared" si="38"/>
        <v>1</v>
      </c>
      <c r="AF54" s="188">
        <f t="shared" si="39"/>
        <v>0</v>
      </c>
      <c r="AG54" s="367">
        <f t="shared" si="40"/>
        <v>0</v>
      </c>
    </row>
    <row r="55" spans="1:33" x14ac:dyDescent="0.35">
      <c r="A55" s="425" t="s">
        <v>339</v>
      </c>
      <c r="B55" s="426" t="s">
        <v>340</v>
      </c>
      <c r="C55" s="91"/>
      <c r="D55" s="93"/>
      <c r="E55" s="94"/>
      <c r="F55" s="95"/>
      <c r="G55" s="96"/>
      <c r="H55" s="97"/>
      <c r="I55" s="98"/>
      <c r="J55" s="98"/>
      <c r="K55" s="98"/>
      <c r="L55" s="98"/>
      <c r="M55" s="98"/>
      <c r="N55" s="95"/>
      <c r="O55" s="96"/>
      <c r="P55" s="228">
        <f t="shared" si="29"/>
        <v>0</v>
      </c>
      <c r="Q55" s="228">
        <f t="shared" ref="Q55:Q58" si="46">O55+P55</f>
        <v>0</v>
      </c>
      <c r="R55" s="229" t="str">
        <f t="shared" ref="R55:R58" si="47">IF(SUM(N55:P55)&lt;&gt;0, Q55/SUM(N55:P55), "")</f>
        <v/>
      </c>
      <c r="S55" s="189" t="str">
        <f t="shared" si="32"/>
        <v/>
      </c>
      <c r="T55" s="229" t="str">
        <f t="shared" si="33"/>
        <v/>
      </c>
      <c r="U55" s="176">
        <f t="shared" si="34"/>
        <v>0</v>
      </c>
      <c r="W55"/>
      <c r="Y55" s="169">
        <f t="shared" si="35"/>
        <v>0</v>
      </c>
      <c r="Z55" s="170">
        <f t="shared" si="36"/>
        <v>0</v>
      </c>
      <c r="AA55" s="171" t="b">
        <f t="shared" si="42"/>
        <v>1</v>
      </c>
      <c r="AB55" s="170">
        <f t="shared" si="37"/>
        <v>0</v>
      </c>
      <c r="AC55" s="171" t="b">
        <f t="shared" si="43"/>
        <v>1</v>
      </c>
      <c r="AD55" s="363" t="b">
        <f t="shared" si="38"/>
        <v>1</v>
      </c>
      <c r="AF55" s="188">
        <f t="shared" si="39"/>
        <v>0</v>
      </c>
      <c r="AG55" s="367">
        <f t="shared" si="40"/>
        <v>0</v>
      </c>
    </row>
    <row r="56" spans="1:33" x14ac:dyDescent="0.35">
      <c r="A56" s="425" t="s">
        <v>341</v>
      </c>
      <c r="B56" s="426" t="s">
        <v>342</v>
      </c>
      <c r="C56" s="91"/>
      <c r="D56" s="93"/>
      <c r="E56" s="94"/>
      <c r="F56" s="95"/>
      <c r="G56" s="96"/>
      <c r="H56" s="97"/>
      <c r="I56" s="98"/>
      <c r="J56" s="98"/>
      <c r="K56" s="98"/>
      <c r="L56" s="98"/>
      <c r="M56" s="98"/>
      <c r="N56" s="95"/>
      <c r="O56" s="96"/>
      <c r="P56" s="228">
        <f t="shared" si="29"/>
        <v>0</v>
      </c>
      <c r="Q56" s="228">
        <f t="shared" si="46"/>
        <v>0</v>
      </c>
      <c r="R56" s="229" t="str">
        <f t="shared" si="47"/>
        <v/>
      </c>
      <c r="S56" s="189" t="str">
        <f t="shared" si="32"/>
        <v/>
      </c>
      <c r="T56" s="229" t="str">
        <f t="shared" si="33"/>
        <v/>
      </c>
      <c r="U56" s="176">
        <f t="shared" si="34"/>
        <v>0</v>
      </c>
      <c r="W56"/>
      <c r="Y56" s="169">
        <f t="shared" si="35"/>
        <v>0</v>
      </c>
      <c r="Z56" s="170">
        <f t="shared" si="36"/>
        <v>0</v>
      </c>
      <c r="AA56" s="171" t="b">
        <f t="shared" si="42"/>
        <v>1</v>
      </c>
      <c r="AB56" s="170">
        <f t="shared" si="37"/>
        <v>0</v>
      </c>
      <c r="AC56" s="171" t="b">
        <f t="shared" si="43"/>
        <v>1</v>
      </c>
      <c r="AD56" s="363" t="b">
        <f t="shared" si="38"/>
        <v>1</v>
      </c>
      <c r="AF56" s="188">
        <f t="shared" si="39"/>
        <v>0</v>
      </c>
      <c r="AG56" s="367">
        <f t="shared" si="40"/>
        <v>0</v>
      </c>
    </row>
    <row r="57" spans="1:33" x14ac:dyDescent="0.35">
      <c r="A57" s="425" t="s">
        <v>343</v>
      </c>
      <c r="B57" s="426" t="s">
        <v>344</v>
      </c>
      <c r="C57" s="91"/>
      <c r="D57" s="93"/>
      <c r="E57" s="94"/>
      <c r="F57" s="95"/>
      <c r="G57" s="96"/>
      <c r="H57" s="97"/>
      <c r="I57" s="98"/>
      <c r="J57" s="98"/>
      <c r="K57" s="98"/>
      <c r="L57" s="98"/>
      <c r="M57" s="98"/>
      <c r="N57" s="95"/>
      <c r="O57" s="96"/>
      <c r="P57" s="228">
        <f t="shared" si="29"/>
        <v>0</v>
      </c>
      <c r="Q57" s="228">
        <f t="shared" ref="Q57" si="48">O57+P57</f>
        <v>0</v>
      </c>
      <c r="R57" s="229" t="str">
        <f t="shared" ref="R57" si="49">IF(SUM(N57:P57)&lt;&gt;0, Q57/SUM(N57:P57), "")</f>
        <v/>
      </c>
      <c r="S57" s="189" t="str">
        <f t="shared" si="32"/>
        <v/>
      </c>
      <c r="T57" s="229" t="str">
        <f t="shared" si="33"/>
        <v/>
      </c>
      <c r="U57" s="176">
        <f t="shared" si="34"/>
        <v>0</v>
      </c>
      <c r="V57" s="92"/>
      <c r="W57" s="92"/>
      <c r="X57" s="92"/>
      <c r="Y57" s="169">
        <f t="shared" si="35"/>
        <v>0</v>
      </c>
      <c r="Z57" s="170">
        <f t="shared" si="36"/>
        <v>0</v>
      </c>
      <c r="AA57" s="171" t="b">
        <f t="shared" ref="AA57" si="50">Y57=Z57</f>
        <v>1</v>
      </c>
      <c r="AB57" s="170">
        <f t="shared" si="37"/>
        <v>0</v>
      </c>
      <c r="AC57" s="171" t="b">
        <f t="shared" ref="AC57" si="51">Y57&lt;=AB57</f>
        <v>1</v>
      </c>
      <c r="AD57" s="363" t="b">
        <f t="shared" si="38"/>
        <v>1</v>
      </c>
      <c r="AF57" s="188">
        <f t="shared" ref="AF57" si="52">F57+G57</f>
        <v>0</v>
      </c>
      <c r="AG57" s="367">
        <f t="shared" ref="AG57" si="53">I57+J57</f>
        <v>0</v>
      </c>
    </row>
    <row r="58" spans="1:33" x14ac:dyDescent="0.35">
      <c r="A58" s="425" t="s">
        <v>345</v>
      </c>
      <c r="B58" s="426" t="s">
        <v>346</v>
      </c>
      <c r="C58" s="91"/>
      <c r="D58" s="93"/>
      <c r="E58" s="94"/>
      <c r="F58" s="95"/>
      <c r="G58" s="96"/>
      <c r="H58" s="97"/>
      <c r="I58" s="98"/>
      <c r="J58" s="98"/>
      <c r="K58" s="98"/>
      <c r="L58" s="98"/>
      <c r="M58" s="98"/>
      <c r="N58" s="95"/>
      <c r="O58" s="96"/>
      <c r="P58" s="228">
        <f t="shared" si="29"/>
        <v>0</v>
      </c>
      <c r="Q58" s="228">
        <f t="shared" si="46"/>
        <v>0</v>
      </c>
      <c r="R58" s="229" t="str">
        <f t="shared" si="47"/>
        <v/>
      </c>
      <c r="S58" s="189" t="str">
        <f t="shared" si="32"/>
        <v/>
      </c>
      <c r="T58" s="229" t="str">
        <f t="shared" si="33"/>
        <v/>
      </c>
      <c r="U58" s="176">
        <f t="shared" si="34"/>
        <v>0</v>
      </c>
      <c r="W58"/>
      <c r="Y58" s="169">
        <f t="shared" si="35"/>
        <v>0</v>
      </c>
      <c r="Z58" s="170">
        <f t="shared" si="36"/>
        <v>0</v>
      </c>
      <c r="AA58" s="171" t="b">
        <f t="shared" si="42"/>
        <v>1</v>
      </c>
      <c r="AB58" s="170">
        <f t="shared" si="37"/>
        <v>0</v>
      </c>
      <c r="AC58" s="171" t="b">
        <f t="shared" si="43"/>
        <v>1</v>
      </c>
      <c r="AD58" s="363" t="b">
        <f t="shared" si="38"/>
        <v>1</v>
      </c>
      <c r="AF58" s="368">
        <f>F58+G58</f>
        <v>0</v>
      </c>
      <c r="AG58" s="369">
        <f>I58+J58</f>
        <v>0</v>
      </c>
    </row>
    <row r="59" spans="1:33" ht="15" thickBot="1" x14ac:dyDescent="0.4">
      <c r="A59" s="427" t="s">
        <v>347</v>
      </c>
      <c r="B59" s="428">
        <v>29</v>
      </c>
      <c r="C59" s="71"/>
      <c r="D59" s="85"/>
      <c r="E59" s="86"/>
      <c r="F59" s="87"/>
      <c r="G59" s="88"/>
      <c r="H59" s="89"/>
      <c r="I59" s="90"/>
      <c r="J59" s="90"/>
      <c r="K59" s="90"/>
      <c r="L59" s="90"/>
      <c r="M59" s="90"/>
      <c r="N59" s="87"/>
      <c r="O59" s="88"/>
      <c r="P59" s="231">
        <f t="shared" si="29"/>
        <v>0</v>
      </c>
      <c r="Q59" s="231">
        <f t="shared" si="41"/>
        <v>0</v>
      </c>
      <c r="R59" s="232" t="str">
        <f t="shared" si="31"/>
        <v/>
      </c>
      <c r="S59" s="213" t="str">
        <f t="shared" si="32"/>
        <v/>
      </c>
      <c r="T59" s="232" t="str">
        <f t="shared" si="33"/>
        <v/>
      </c>
      <c r="U59" s="181">
        <f t="shared" si="34"/>
        <v>0</v>
      </c>
      <c r="W59"/>
      <c r="Y59" s="190">
        <f t="shared" si="35"/>
        <v>0</v>
      </c>
      <c r="Z59" s="191">
        <f t="shared" si="36"/>
        <v>0</v>
      </c>
      <c r="AA59" s="192" t="b">
        <f t="shared" si="42"/>
        <v>1</v>
      </c>
      <c r="AB59" s="191">
        <f t="shared" si="37"/>
        <v>0</v>
      </c>
      <c r="AC59" s="192" t="b">
        <f t="shared" si="43"/>
        <v>1</v>
      </c>
      <c r="AD59" s="364" t="b">
        <f t="shared" si="38"/>
        <v>1</v>
      </c>
      <c r="AF59" s="210">
        <f>F59+G59</f>
        <v>0</v>
      </c>
      <c r="AG59" s="214">
        <f>I59+J59</f>
        <v>0</v>
      </c>
    </row>
    <row r="60" spans="1:33" ht="16.5" x14ac:dyDescent="0.35">
      <c r="A60" s="197" t="s">
        <v>275</v>
      </c>
    </row>
    <row r="61" spans="1:33" ht="16.5" x14ac:dyDescent="0.35">
      <c r="A61" s="197" t="s">
        <v>276</v>
      </c>
      <c r="B61" s="198"/>
      <c r="C61" s="198"/>
      <c r="T61"/>
      <c r="U61"/>
    </row>
    <row r="62" spans="1:33" ht="16.5" x14ac:dyDescent="0.35">
      <c r="A62" s="197" t="s">
        <v>435</v>
      </c>
    </row>
    <row r="63" spans="1:33" ht="16.5" x14ac:dyDescent="0.35">
      <c r="A63" s="197" t="s">
        <v>436</v>
      </c>
    </row>
  </sheetData>
  <sheetProtection formatCells="0"/>
  <mergeCells count="60">
    <mergeCell ref="E34:E36"/>
    <mergeCell ref="J2:L2"/>
    <mergeCell ref="N34:R34"/>
    <mergeCell ref="A34:A37"/>
    <mergeCell ref="C34:C36"/>
    <mergeCell ref="D34:D36"/>
    <mergeCell ref="A1:A4"/>
    <mergeCell ref="C1:C3"/>
    <mergeCell ref="D1:D3"/>
    <mergeCell ref="B1:B4"/>
    <mergeCell ref="B34:B37"/>
    <mergeCell ref="O1:S1"/>
    <mergeCell ref="O2:O3"/>
    <mergeCell ref="Q2:Q3"/>
    <mergeCell ref="P2:P3"/>
    <mergeCell ref="F1:N1"/>
    <mergeCell ref="AH2:AH3"/>
    <mergeCell ref="AD2:AD3"/>
    <mergeCell ref="AF2:AF3"/>
    <mergeCell ref="R2:S3"/>
    <mergeCell ref="N35:N36"/>
    <mergeCell ref="W1:W3"/>
    <mergeCell ref="T1:V1"/>
    <mergeCell ref="U34:U36"/>
    <mergeCell ref="Q35:R36"/>
    <mergeCell ref="T35:T36"/>
    <mergeCell ref="U2:V2"/>
    <mergeCell ref="S35:S36"/>
    <mergeCell ref="S34:T34"/>
    <mergeCell ref="P35:P36"/>
    <mergeCell ref="A27:N27"/>
    <mergeCell ref="E1:E3"/>
    <mergeCell ref="AC2:AC3"/>
    <mergeCell ref="I35:K35"/>
    <mergeCell ref="F2:F3"/>
    <mergeCell ref="G2:I2"/>
    <mergeCell ref="AG2:AG3"/>
    <mergeCell ref="O35:O36"/>
    <mergeCell ref="F35:H35"/>
    <mergeCell ref="N2:N3"/>
    <mergeCell ref="M2:M3"/>
    <mergeCell ref="F34:M34"/>
    <mergeCell ref="L35:L36"/>
    <mergeCell ref="M35:M36"/>
    <mergeCell ref="AF1:AH1"/>
    <mergeCell ref="AG35:AG36"/>
    <mergeCell ref="AD35:AD36"/>
    <mergeCell ref="Y34:AD34"/>
    <mergeCell ref="AF34:AG34"/>
    <mergeCell ref="AA35:AA36"/>
    <mergeCell ref="AB35:AB36"/>
    <mergeCell ref="AC35:AC36"/>
    <mergeCell ref="AF35:AF36"/>
    <mergeCell ref="Z35:Z36"/>
    <mergeCell ref="Y35:Y37"/>
    <mergeCell ref="Y1:AD1"/>
    <mergeCell ref="Y2:Y3"/>
    <mergeCell ref="Z2:Z3"/>
    <mergeCell ref="AA2:AA3"/>
    <mergeCell ref="AB2:AB3"/>
  </mergeCells>
  <conditionalFormatting sqref="AA5:AD26">
    <cfRule type="expression" dxfId="29" priority="3">
      <formula>AA5=FALSE</formula>
    </cfRule>
  </conditionalFormatting>
  <conditionalFormatting sqref="AA38:AA59">
    <cfRule type="expression" dxfId="28" priority="2">
      <formula>AA38=FALSE</formula>
    </cfRule>
  </conditionalFormatting>
  <conditionalFormatting sqref="AC38:AD59">
    <cfRule type="expression" dxfId="27" priority="1">
      <formula>AC38=FALSE</formula>
    </cfRule>
  </conditionalFormatting>
  <printOptions horizontalCentered="1" verticalCentered="1"/>
  <pageMargins left="0.25" right="0.25" top="0.25" bottom="0.25" header="0.3" footer="0.3"/>
  <pageSetup paperSize="5"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L260"/>
  <sheetViews>
    <sheetView workbookViewId="0">
      <selection sqref="A1:F1"/>
    </sheetView>
  </sheetViews>
  <sheetFormatPr defaultColWidth="8.81640625" defaultRowHeight="14.5" x14ac:dyDescent="0.35"/>
  <cols>
    <col min="1" max="1" width="24.453125" style="128" customWidth="1"/>
    <col min="2" max="2" width="16.1796875" style="128" customWidth="1"/>
    <col min="3" max="3" width="53" style="128" customWidth="1"/>
    <col min="4" max="4" width="13.1796875" style="128" customWidth="1"/>
    <col min="5" max="5" width="33.54296875" style="128" customWidth="1"/>
    <col min="6" max="8" width="8.81640625" style="128"/>
    <col min="9" max="9" width="32.7265625" style="128" customWidth="1"/>
    <col min="10" max="10" width="13.453125" style="128" customWidth="1"/>
    <col min="11" max="11" width="11.81640625" style="128" customWidth="1"/>
    <col min="12" max="12" width="13.81640625" style="128" customWidth="1"/>
    <col min="13" max="16384" width="8.81640625" style="128"/>
  </cols>
  <sheetData>
    <row r="1" spans="1:11" ht="21.5" thickBot="1" x14ac:dyDescent="0.55000000000000004">
      <c r="A1" s="692" t="s">
        <v>354</v>
      </c>
      <c r="B1" s="693"/>
      <c r="C1" s="693"/>
      <c r="D1" s="693"/>
      <c r="E1" s="693"/>
      <c r="F1" s="693"/>
    </row>
    <row r="2" spans="1:11" ht="72.5" x14ac:dyDescent="0.35">
      <c r="A2" s="258" t="s">
        <v>67</v>
      </c>
      <c r="B2" s="259" t="s">
        <v>355</v>
      </c>
      <c r="C2" s="259" t="s">
        <v>14</v>
      </c>
      <c r="D2" s="259" t="s">
        <v>68</v>
      </c>
      <c r="E2" s="259" t="s">
        <v>98</v>
      </c>
      <c r="F2" s="260" t="s">
        <v>69</v>
      </c>
      <c r="H2" s="261" t="s">
        <v>68</v>
      </c>
      <c r="I2" s="259" t="s">
        <v>98</v>
      </c>
      <c r="J2" s="262" t="s">
        <v>79</v>
      </c>
    </row>
    <row r="3" spans="1:11" x14ac:dyDescent="0.35">
      <c r="A3" s="263"/>
      <c r="B3" s="263"/>
      <c r="C3" s="264"/>
      <c r="D3" s="264"/>
      <c r="E3" s="263" t="s">
        <v>70</v>
      </c>
      <c r="F3" s="264">
        <f>SUM(F4:F129)</f>
        <v>0</v>
      </c>
      <c r="H3" s="265">
        <v>1</v>
      </c>
      <c r="I3" s="266" t="s">
        <v>74</v>
      </c>
      <c r="J3" s="267">
        <f>F4+F10+F16+F22+F28+F34+F40+F46+F52+F58+F64+F70+F76+F82+F88+F94+F100+F106+F112+F118+F124</f>
        <v>0</v>
      </c>
    </row>
    <row r="4" spans="1:11" x14ac:dyDescent="0.35">
      <c r="A4" s="415">
        <f>'1 Attestation &amp; Attachments'!$B$2</f>
        <v>0</v>
      </c>
      <c r="B4" s="269">
        <v>5</v>
      </c>
      <c r="C4" s="270" t="s">
        <v>322</v>
      </c>
      <c r="D4" s="271">
        <v>1</v>
      </c>
      <c r="E4" s="272" t="s">
        <v>74</v>
      </c>
      <c r="F4" s="75"/>
      <c r="H4" s="265">
        <v>2</v>
      </c>
      <c r="I4" s="266" t="s">
        <v>75</v>
      </c>
      <c r="J4" s="267">
        <f>F5+F11+F17+F23+F29+F35+F41+F47+F53+F59+F65+F71+F77+F83+F89+F95+F101+F107+F113+F119+F125</f>
        <v>0</v>
      </c>
    </row>
    <row r="5" spans="1:11" x14ac:dyDescent="0.35">
      <c r="A5" s="416">
        <f>$A$4</f>
        <v>0</v>
      </c>
      <c r="B5" s="274">
        <v>5</v>
      </c>
      <c r="C5" s="275" t="s">
        <v>322</v>
      </c>
      <c r="D5" s="276">
        <v>2</v>
      </c>
      <c r="E5" s="266" t="s">
        <v>75</v>
      </c>
      <c r="F5" s="76"/>
      <c r="H5" s="265">
        <v>3</v>
      </c>
      <c r="I5" s="266" t="s">
        <v>76</v>
      </c>
      <c r="J5" s="267">
        <f t="shared" ref="J5:J6" si="0">F6+F12+F18+F24+F30+F36+F42+F48+F54+F60+F66+F72+F78+F84+F90+F96+F102+F108+F114+F120+F126</f>
        <v>0</v>
      </c>
    </row>
    <row r="6" spans="1:11" x14ac:dyDescent="0.35">
      <c r="A6" s="273">
        <f t="shared" ref="A6:A69" si="1">$A$4</f>
        <v>0</v>
      </c>
      <c r="B6" s="274">
        <v>5</v>
      </c>
      <c r="C6" s="275" t="s">
        <v>322</v>
      </c>
      <c r="D6" s="276">
        <v>3</v>
      </c>
      <c r="E6" s="266" t="s">
        <v>76</v>
      </c>
      <c r="F6" s="76"/>
      <c r="H6" s="265">
        <v>4</v>
      </c>
      <c r="I6" s="266" t="s">
        <v>77</v>
      </c>
      <c r="J6" s="267">
        <f t="shared" si="0"/>
        <v>0</v>
      </c>
    </row>
    <row r="7" spans="1:11" x14ac:dyDescent="0.35">
      <c r="A7" s="273">
        <f t="shared" si="1"/>
        <v>0</v>
      </c>
      <c r="B7" s="274">
        <v>5</v>
      </c>
      <c r="C7" s="275" t="s">
        <v>322</v>
      </c>
      <c r="D7" s="276">
        <v>4</v>
      </c>
      <c r="E7" s="266" t="s">
        <v>77</v>
      </c>
      <c r="F7" s="76"/>
      <c r="H7" s="265">
        <v>5</v>
      </c>
      <c r="I7" s="266" t="s">
        <v>71</v>
      </c>
      <c r="J7" s="267">
        <f>F8+F14+F20+F26+F32+F38+F44+F50+F56+F62+F68+F74+F80+F86+F92+F98+F104+F110+F116+F122+F128</f>
        <v>0</v>
      </c>
    </row>
    <row r="8" spans="1:11" x14ac:dyDescent="0.35">
      <c r="A8" s="273">
        <f t="shared" si="1"/>
        <v>0</v>
      </c>
      <c r="B8" s="274">
        <v>5</v>
      </c>
      <c r="C8" s="275" t="s">
        <v>322</v>
      </c>
      <c r="D8" s="276">
        <v>5</v>
      </c>
      <c r="E8" s="266" t="s">
        <v>71</v>
      </c>
      <c r="F8" s="76"/>
      <c r="H8" s="277">
        <v>99</v>
      </c>
      <c r="I8" s="278" t="s">
        <v>88</v>
      </c>
      <c r="J8" s="279">
        <f>F9+F15+F21+F27+F33+F39+F45+F51+F57+F63+F69+F75+F81+F87+F93+F99+F105+F111+F117+F123+F129</f>
        <v>0</v>
      </c>
    </row>
    <row r="9" spans="1:11" x14ac:dyDescent="0.35">
      <c r="A9" s="280">
        <f t="shared" si="1"/>
        <v>0</v>
      </c>
      <c r="B9" s="281">
        <v>5</v>
      </c>
      <c r="C9" s="282" t="s">
        <v>322</v>
      </c>
      <c r="D9" s="283">
        <v>99</v>
      </c>
      <c r="E9" s="278" t="s">
        <v>88</v>
      </c>
      <c r="F9" s="77"/>
      <c r="H9" s="284"/>
      <c r="I9" s="285" t="s">
        <v>80</v>
      </c>
      <c r="J9" s="286">
        <f>SUM(J3:J8)</f>
        <v>0</v>
      </c>
    </row>
    <row r="10" spans="1:11" x14ac:dyDescent="0.35">
      <c r="A10" s="268">
        <f t="shared" si="1"/>
        <v>0</v>
      </c>
      <c r="B10" s="269">
        <v>6</v>
      </c>
      <c r="C10" s="270" t="s">
        <v>323</v>
      </c>
      <c r="D10" s="271">
        <v>1</v>
      </c>
      <c r="E10" s="272" t="s">
        <v>74</v>
      </c>
      <c r="F10" s="75"/>
      <c r="J10" s="127"/>
    </row>
    <row r="11" spans="1:11" x14ac:dyDescent="0.35">
      <c r="A11" s="273">
        <f t="shared" si="1"/>
        <v>0</v>
      </c>
      <c r="B11" s="274">
        <v>6</v>
      </c>
      <c r="C11" s="275" t="s">
        <v>323</v>
      </c>
      <c r="D11" s="276">
        <v>2</v>
      </c>
      <c r="E11" s="266" t="s">
        <v>75</v>
      </c>
      <c r="F11" s="76"/>
      <c r="H11" s="287"/>
      <c r="I11" s="288" t="s">
        <v>89</v>
      </c>
      <c r="J11" s="289">
        <f>'2 Outpt_Professional'!$Q$38+'2 Outpt_Professional'!$R$5</f>
        <v>0</v>
      </c>
    </row>
    <row r="12" spans="1:11" x14ac:dyDescent="0.35">
      <c r="A12" s="273">
        <f t="shared" si="1"/>
        <v>0</v>
      </c>
      <c r="B12" s="274">
        <v>6</v>
      </c>
      <c r="C12" s="275" t="s">
        <v>323</v>
      </c>
      <c r="D12" s="276">
        <v>3</v>
      </c>
      <c r="E12" s="266" t="s">
        <v>76</v>
      </c>
      <c r="F12" s="76"/>
      <c r="H12" s="290" t="s">
        <v>222</v>
      </c>
    </row>
    <row r="13" spans="1:11" x14ac:dyDescent="0.35">
      <c r="A13" s="273">
        <f t="shared" si="1"/>
        <v>0</v>
      </c>
      <c r="B13" s="274">
        <v>6</v>
      </c>
      <c r="C13" s="275" t="s">
        <v>323</v>
      </c>
      <c r="D13" s="276">
        <v>4</v>
      </c>
      <c r="E13" s="266" t="s">
        <v>77</v>
      </c>
      <c r="F13" s="76"/>
      <c r="G13" s="139"/>
    </row>
    <row r="14" spans="1:11" x14ac:dyDescent="0.35">
      <c r="A14" s="273">
        <f t="shared" si="1"/>
        <v>0</v>
      </c>
      <c r="B14" s="274">
        <v>6</v>
      </c>
      <c r="C14" s="275" t="s">
        <v>323</v>
      </c>
      <c r="D14" s="276">
        <v>5</v>
      </c>
      <c r="E14" s="266" t="s">
        <v>71</v>
      </c>
      <c r="F14" s="76"/>
      <c r="J14" s="291"/>
    </row>
    <row r="15" spans="1:11" x14ac:dyDescent="0.35">
      <c r="A15" s="280">
        <f t="shared" si="1"/>
        <v>0</v>
      </c>
      <c r="B15" s="281">
        <v>6</v>
      </c>
      <c r="C15" s="282" t="s">
        <v>323</v>
      </c>
      <c r="D15" s="283">
        <v>99</v>
      </c>
      <c r="E15" s="278" t="s">
        <v>88</v>
      </c>
      <c r="F15" s="77"/>
    </row>
    <row r="16" spans="1:11" x14ac:dyDescent="0.35">
      <c r="A16" s="268">
        <f t="shared" si="1"/>
        <v>0</v>
      </c>
      <c r="B16" s="269">
        <v>9</v>
      </c>
      <c r="C16" s="270" t="s">
        <v>324</v>
      </c>
      <c r="D16" s="271">
        <v>1</v>
      </c>
      <c r="E16" s="272" t="s">
        <v>74</v>
      </c>
      <c r="F16" s="75"/>
    </row>
    <row r="17" spans="1:12" x14ac:dyDescent="0.35">
      <c r="A17" s="273">
        <f t="shared" si="1"/>
        <v>0</v>
      </c>
      <c r="B17" s="274">
        <v>9</v>
      </c>
      <c r="C17" s="275" t="s">
        <v>324</v>
      </c>
      <c r="D17" s="276">
        <v>2</v>
      </c>
      <c r="E17" s="266" t="s">
        <v>75</v>
      </c>
      <c r="F17" s="76"/>
    </row>
    <row r="18" spans="1:12" x14ac:dyDescent="0.35">
      <c r="A18" s="273">
        <f t="shared" si="1"/>
        <v>0</v>
      </c>
      <c r="B18" s="274">
        <v>9</v>
      </c>
      <c r="C18" s="275" t="s">
        <v>324</v>
      </c>
      <c r="D18" s="276">
        <v>3</v>
      </c>
      <c r="E18" s="266" t="s">
        <v>76</v>
      </c>
      <c r="F18" s="76"/>
    </row>
    <row r="19" spans="1:12" s="139" customFormat="1" x14ac:dyDescent="0.35">
      <c r="A19" s="273">
        <f t="shared" si="1"/>
        <v>0</v>
      </c>
      <c r="B19" s="274">
        <v>9</v>
      </c>
      <c r="C19" s="275" t="s">
        <v>324</v>
      </c>
      <c r="D19" s="276">
        <v>4</v>
      </c>
      <c r="E19" s="266" t="s">
        <v>77</v>
      </c>
      <c r="F19" s="76"/>
      <c r="H19" s="128"/>
      <c r="I19" s="128"/>
      <c r="J19" s="128"/>
      <c r="K19" s="128"/>
      <c r="L19" s="128"/>
    </row>
    <row r="20" spans="1:12" x14ac:dyDescent="0.35">
      <c r="A20" s="273">
        <f t="shared" si="1"/>
        <v>0</v>
      </c>
      <c r="B20" s="274">
        <v>9</v>
      </c>
      <c r="C20" s="275" t="s">
        <v>324</v>
      </c>
      <c r="D20" s="276">
        <v>5</v>
      </c>
      <c r="E20" s="266" t="s">
        <v>71</v>
      </c>
      <c r="F20" s="76"/>
      <c r="H20" s="139"/>
    </row>
    <row r="21" spans="1:12" x14ac:dyDescent="0.35">
      <c r="A21" s="280">
        <f t="shared" si="1"/>
        <v>0</v>
      </c>
      <c r="B21" s="281">
        <v>9</v>
      </c>
      <c r="C21" s="282" t="s">
        <v>324</v>
      </c>
      <c r="D21" s="283">
        <v>99</v>
      </c>
      <c r="E21" s="278" t="s">
        <v>88</v>
      </c>
      <c r="F21" s="77"/>
    </row>
    <row r="22" spans="1:12" x14ac:dyDescent="0.35">
      <c r="A22" s="268">
        <f t="shared" si="1"/>
        <v>0</v>
      </c>
      <c r="B22" s="269">
        <v>16</v>
      </c>
      <c r="C22" s="270" t="s">
        <v>325</v>
      </c>
      <c r="D22" s="271">
        <v>1</v>
      </c>
      <c r="E22" s="272" t="s">
        <v>74</v>
      </c>
      <c r="F22" s="75"/>
    </row>
    <row r="23" spans="1:12" x14ac:dyDescent="0.35">
      <c r="A23" s="273">
        <f t="shared" si="1"/>
        <v>0</v>
      </c>
      <c r="B23" s="274">
        <v>16</v>
      </c>
      <c r="C23" s="275" t="s">
        <v>325</v>
      </c>
      <c r="D23" s="276">
        <v>2</v>
      </c>
      <c r="E23" s="266" t="s">
        <v>75</v>
      </c>
      <c r="F23" s="76"/>
    </row>
    <row r="24" spans="1:12" x14ac:dyDescent="0.35">
      <c r="A24" s="273">
        <f t="shared" si="1"/>
        <v>0</v>
      </c>
      <c r="B24" s="274">
        <v>16</v>
      </c>
      <c r="C24" s="275" t="s">
        <v>325</v>
      </c>
      <c r="D24" s="276">
        <v>3</v>
      </c>
      <c r="E24" s="266" t="s">
        <v>76</v>
      </c>
      <c r="F24" s="76"/>
    </row>
    <row r="25" spans="1:12" s="139" customFormat="1" x14ac:dyDescent="0.35">
      <c r="A25" s="273">
        <f t="shared" si="1"/>
        <v>0</v>
      </c>
      <c r="B25" s="274">
        <v>16</v>
      </c>
      <c r="C25" s="275" t="s">
        <v>325</v>
      </c>
      <c r="D25" s="276">
        <v>4</v>
      </c>
      <c r="E25" s="266" t="s">
        <v>77</v>
      </c>
      <c r="F25" s="76"/>
      <c r="H25" s="128"/>
      <c r="I25" s="128"/>
      <c r="J25" s="128"/>
      <c r="K25" s="128"/>
      <c r="L25" s="128"/>
    </row>
    <row r="26" spans="1:12" x14ac:dyDescent="0.35">
      <c r="A26" s="273">
        <f t="shared" si="1"/>
        <v>0</v>
      </c>
      <c r="B26" s="274">
        <v>16</v>
      </c>
      <c r="C26" s="275" t="s">
        <v>325</v>
      </c>
      <c r="D26" s="276">
        <v>5</v>
      </c>
      <c r="E26" s="266" t="s">
        <v>71</v>
      </c>
      <c r="F26" s="76"/>
      <c r="H26" s="139"/>
    </row>
    <row r="27" spans="1:12" x14ac:dyDescent="0.35">
      <c r="A27" s="280">
        <f t="shared" si="1"/>
        <v>0</v>
      </c>
      <c r="B27" s="281">
        <v>16</v>
      </c>
      <c r="C27" s="282" t="s">
        <v>325</v>
      </c>
      <c r="D27" s="283">
        <v>99</v>
      </c>
      <c r="E27" s="278" t="s">
        <v>88</v>
      </c>
      <c r="F27" s="77"/>
    </row>
    <row r="28" spans="1:12" x14ac:dyDescent="0.35">
      <c r="A28" s="268">
        <f t="shared" si="1"/>
        <v>0</v>
      </c>
      <c r="B28" s="269">
        <v>17</v>
      </c>
      <c r="C28" s="270" t="s">
        <v>326</v>
      </c>
      <c r="D28" s="271">
        <v>1</v>
      </c>
      <c r="E28" s="272" t="s">
        <v>74</v>
      </c>
      <c r="F28" s="75"/>
    </row>
    <row r="29" spans="1:12" x14ac:dyDescent="0.35">
      <c r="A29" s="273">
        <f t="shared" si="1"/>
        <v>0</v>
      </c>
      <c r="B29" s="274">
        <v>17</v>
      </c>
      <c r="C29" s="275" t="s">
        <v>326</v>
      </c>
      <c r="D29" s="276">
        <v>2</v>
      </c>
      <c r="E29" s="266" t="s">
        <v>75</v>
      </c>
      <c r="F29" s="76"/>
    </row>
    <row r="30" spans="1:12" x14ac:dyDescent="0.35">
      <c r="A30" s="273">
        <f t="shared" si="1"/>
        <v>0</v>
      </c>
      <c r="B30" s="274">
        <v>17</v>
      </c>
      <c r="C30" s="275" t="s">
        <v>326</v>
      </c>
      <c r="D30" s="276">
        <v>3</v>
      </c>
      <c r="E30" s="266" t="s">
        <v>76</v>
      </c>
      <c r="F30" s="76"/>
    </row>
    <row r="31" spans="1:12" s="139" customFormat="1" x14ac:dyDescent="0.35">
      <c r="A31" s="273">
        <f t="shared" si="1"/>
        <v>0</v>
      </c>
      <c r="B31" s="274">
        <v>17</v>
      </c>
      <c r="C31" s="275" t="s">
        <v>326</v>
      </c>
      <c r="D31" s="276">
        <v>4</v>
      </c>
      <c r="E31" s="266" t="s">
        <v>77</v>
      </c>
      <c r="F31" s="76"/>
      <c r="H31" s="128"/>
      <c r="I31" s="128"/>
      <c r="J31" s="128"/>
      <c r="K31" s="128"/>
      <c r="L31" s="128"/>
    </row>
    <row r="32" spans="1:12" x14ac:dyDescent="0.35">
      <c r="A32" s="273">
        <f t="shared" si="1"/>
        <v>0</v>
      </c>
      <c r="B32" s="274">
        <v>17</v>
      </c>
      <c r="C32" s="275" t="s">
        <v>326</v>
      </c>
      <c r="D32" s="276">
        <v>5</v>
      </c>
      <c r="E32" s="266" t="s">
        <v>71</v>
      </c>
      <c r="F32" s="76"/>
      <c r="H32" s="139"/>
    </row>
    <row r="33" spans="1:12" x14ac:dyDescent="0.35">
      <c r="A33" s="280">
        <f t="shared" si="1"/>
        <v>0</v>
      </c>
      <c r="B33" s="281">
        <v>17</v>
      </c>
      <c r="C33" s="282" t="s">
        <v>326</v>
      </c>
      <c r="D33" s="283">
        <v>99</v>
      </c>
      <c r="E33" s="278" t="s">
        <v>88</v>
      </c>
      <c r="F33" s="77"/>
    </row>
    <row r="34" spans="1:12" x14ac:dyDescent="0.35">
      <c r="A34" s="268">
        <f t="shared" si="1"/>
        <v>0</v>
      </c>
      <c r="B34" s="269">
        <v>18</v>
      </c>
      <c r="C34" s="270" t="s">
        <v>327</v>
      </c>
      <c r="D34" s="271">
        <v>1</v>
      </c>
      <c r="E34" s="272" t="s">
        <v>74</v>
      </c>
      <c r="F34" s="75"/>
    </row>
    <row r="35" spans="1:12" x14ac:dyDescent="0.35">
      <c r="A35" s="273">
        <f t="shared" si="1"/>
        <v>0</v>
      </c>
      <c r="B35" s="274">
        <v>18</v>
      </c>
      <c r="C35" s="275" t="s">
        <v>327</v>
      </c>
      <c r="D35" s="276">
        <v>2</v>
      </c>
      <c r="E35" s="266" t="s">
        <v>75</v>
      </c>
      <c r="F35" s="76"/>
    </row>
    <row r="36" spans="1:12" x14ac:dyDescent="0.35">
      <c r="A36" s="273">
        <f t="shared" si="1"/>
        <v>0</v>
      </c>
      <c r="B36" s="274">
        <v>18</v>
      </c>
      <c r="C36" s="275" t="s">
        <v>327</v>
      </c>
      <c r="D36" s="276">
        <v>3</v>
      </c>
      <c r="E36" s="266" t="s">
        <v>76</v>
      </c>
      <c r="F36" s="76"/>
      <c r="I36" s="139"/>
      <c r="J36" s="139"/>
    </row>
    <row r="37" spans="1:12" s="139" customFormat="1" x14ac:dyDescent="0.35">
      <c r="A37" s="273">
        <f t="shared" si="1"/>
        <v>0</v>
      </c>
      <c r="B37" s="274">
        <v>18</v>
      </c>
      <c r="C37" s="275" t="s">
        <v>327</v>
      </c>
      <c r="D37" s="276">
        <v>4</v>
      </c>
      <c r="E37" s="266" t="s">
        <v>77</v>
      </c>
      <c r="F37" s="76"/>
      <c r="H37" s="128"/>
      <c r="I37" s="128"/>
      <c r="J37" s="128"/>
      <c r="K37" s="128"/>
      <c r="L37" s="128"/>
    </row>
    <row r="38" spans="1:12" x14ac:dyDescent="0.35">
      <c r="A38" s="273">
        <f t="shared" si="1"/>
        <v>0</v>
      </c>
      <c r="B38" s="274">
        <v>18</v>
      </c>
      <c r="C38" s="275" t="s">
        <v>327</v>
      </c>
      <c r="D38" s="276">
        <v>5</v>
      </c>
      <c r="E38" s="266" t="s">
        <v>71</v>
      </c>
      <c r="F38" s="76"/>
      <c r="H38" s="139"/>
    </row>
    <row r="39" spans="1:12" x14ac:dyDescent="0.35">
      <c r="A39" s="280">
        <f t="shared" si="1"/>
        <v>0</v>
      </c>
      <c r="B39" s="281">
        <v>18</v>
      </c>
      <c r="C39" s="282" t="s">
        <v>327</v>
      </c>
      <c r="D39" s="283">
        <v>99</v>
      </c>
      <c r="E39" s="278" t="s">
        <v>88</v>
      </c>
      <c r="F39" s="77"/>
    </row>
    <row r="40" spans="1:12" x14ac:dyDescent="0.35">
      <c r="A40" s="268">
        <f t="shared" si="1"/>
        <v>0</v>
      </c>
      <c r="B40" s="269">
        <v>20</v>
      </c>
      <c r="C40" s="270" t="s">
        <v>328</v>
      </c>
      <c r="D40" s="271">
        <v>1</v>
      </c>
      <c r="E40" s="272" t="s">
        <v>74</v>
      </c>
      <c r="F40" s="75"/>
    </row>
    <row r="41" spans="1:12" x14ac:dyDescent="0.35">
      <c r="A41" s="273">
        <f t="shared" si="1"/>
        <v>0</v>
      </c>
      <c r="B41" s="274">
        <v>20</v>
      </c>
      <c r="C41" s="275" t="s">
        <v>328</v>
      </c>
      <c r="D41" s="276">
        <v>2</v>
      </c>
      <c r="E41" s="266" t="s">
        <v>75</v>
      </c>
      <c r="F41" s="76"/>
    </row>
    <row r="42" spans="1:12" x14ac:dyDescent="0.35">
      <c r="A42" s="273">
        <f t="shared" si="1"/>
        <v>0</v>
      </c>
      <c r="B42" s="274">
        <v>20</v>
      </c>
      <c r="C42" s="275" t="s">
        <v>328</v>
      </c>
      <c r="D42" s="276">
        <v>3</v>
      </c>
      <c r="E42" s="266" t="s">
        <v>76</v>
      </c>
      <c r="F42" s="76"/>
      <c r="I42" s="139"/>
      <c r="J42" s="139"/>
    </row>
    <row r="43" spans="1:12" s="139" customFormat="1" x14ac:dyDescent="0.35">
      <c r="A43" s="273">
        <f t="shared" si="1"/>
        <v>0</v>
      </c>
      <c r="B43" s="274">
        <v>20</v>
      </c>
      <c r="C43" s="275" t="s">
        <v>328</v>
      </c>
      <c r="D43" s="276">
        <v>4</v>
      </c>
      <c r="E43" s="266" t="s">
        <v>77</v>
      </c>
      <c r="F43" s="76"/>
      <c r="H43" s="128"/>
      <c r="I43" s="128"/>
      <c r="J43" s="128"/>
    </row>
    <row r="44" spans="1:12" x14ac:dyDescent="0.35">
      <c r="A44" s="273">
        <f t="shared" si="1"/>
        <v>0</v>
      </c>
      <c r="B44" s="274">
        <v>20</v>
      </c>
      <c r="C44" s="275" t="s">
        <v>328</v>
      </c>
      <c r="D44" s="276">
        <v>5</v>
      </c>
      <c r="E44" s="266" t="s">
        <v>71</v>
      </c>
      <c r="F44" s="76"/>
      <c r="H44" s="139"/>
    </row>
    <row r="45" spans="1:12" x14ac:dyDescent="0.35">
      <c r="A45" s="280">
        <f t="shared" si="1"/>
        <v>0</v>
      </c>
      <c r="B45" s="281">
        <v>20</v>
      </c>
      <c r="C45" s="282" t="s">
        <v>328</v>
      </c>
      <c r="D45" s="283">
        <v>99</v>
      </c>
      <c r="E45" s="278" t="s">
        <v>88</v>
      </c>
      <c r="F45" s="77"/>
    </row>
    <row r="46" spans="1:12" x14ac:dyDescent="0.35">
      <c r="A46" s="268">
        <f t="shared" si="1"/>
        <v>0</v>
      </c>
      <c r="B46" s="269">
        <v>21</v>
      </c>
      <c r="C46" s="270" t="s">
        <v>329</v>
      </c>
      <c r="D46" s="271">
        <v>1</v>
      </c>
      <c r="E46" s="272" t="s">
        <v>74</v>
      </c>
      <c r="F46" s="75"/>
    </row>
    <row r="47" spans="1:12" x14ac:dyDescent="0.35">
      <c r="A47" s="273">
        <f t="shared" si="1"/>
        <v>0</v>
      </c>
      <c r="B47" s="274">
        <v>21</v>
      </c>
      <c r="C47" s="275" t="s">
        <v>329</v>
      </c>
      <c r="D47" s="276">
        <v>2</v>
      </c>
      <c r="E47" s="266" t="s">
        <v>75</v>
      </c>
      <c r="F47" s="76"/>
    </row>
    <row r="48" spans="1:12" x14ac:dyDescent="0.35">
      <c r="A48" s="273">
        <f t="shared" si="1"/>
        <v>0</v>
      </c>
      <c r="B48" s="274">
        <v>21</v>
      </c>
      <c r="C48" s="275" t="s">
        <v>329</v>
      </c>
      <c r="D48" s="276">
        <v>3</v>
      </c>
      <c r="E48" s="266" t="s">
        <v>76</v>
      </c>
      <c r="F48" s="76"/>
      <c r="I48" s="139"/>
      <c r="J48" s="139"/>
    </row>
    <row r="49" spans="1:10" s="139" customFormat="1" x14ac:dyDescent="0.35">
      <c r="A49" s="273">
        <f t="shared" si="1"/>
        <v>0</v>
      </c>
      <c r="B49" s="274">
        <v>21</v>
      </c>
      <c r="C49" s="275" t="s">
        <v>329</v>
      </c>
      <c r="D49" s="276">
        <v>4</v>
      </c>
      <c r="E49" s="266" t="s">
        <v>77</v>
      </c>
      <c r="F49" s="76"/>
      <c r="H49" s="128"/>
      <c r="I49" s="128"/>
      <c r="J49" s="128"/>
    </row>
    <row r="50" spans="1:10" x14ac:dyDescent="0.35">
      <c r="A50" s="273">
        <f t="shared" si="1"/>
        <v>0</v>
      </c>
      <c r="B50" s="274">
        <v>21</v>
      </c>
      <c r="C50" s="275" t="s">
        <v>329</v>
      </c>
      <c r="D50" s="276">
        <v>5</v>
      </c>
      <c r="E50" s="266" t="s">
        <v>71</v>
      </c>
      <c r="F50" s="76"/>
      <c r="H50" s="139"/>
    </row>
    <row r="51" spans="1:10" x14ac:dyDescent="0.35">
      <c r="A51" s="280">
        <f t="shared" si="1"/>
        <v>0</v>
      </c>
      <c r="B51" s="281">
        <v>21</v>
      </c>
      <c r="C51" s="282" t="s">
        <v>329</v>
      </c>
      <c r="D51" s="283">
        <v>99</v>
      </c>
      <c r="E51" s="278" t="s">
        <v>88</v>
      </c>
      <c r="F51" s="77"/>
    </row>
    <row r="52" spans="1:10" x14ac:dyDescent="0.35">
      <c r="A52" s="268">
        <f t="shared" si="1"/>
        <v>0</v>
      </c>
      <c r="B52" s="269">
        <v>22</v>
      </c>
      <c r="C52" s="270" t="s">
        <v>330</v>
      </c>
      <c r="D52" s="271">
        <v>1</v>
      </c>
      <c r="E52" s="272" t="s">
        <v>74</v>
      </c>
      <c r="F52" s="75"/>
    </row>
    <row r="53" spans="1:10" x14ac:dyDescent="0.35">
      <c r="A53" s="273">
        <f t="shared" si="1"/>
        <v>0</v>
      </c>
      <c r="B53" s="274">
        <v>22</v>
      </c>
      <c r="C53" s="275" t="s">
        <v>330</v>
      </c>
      <c r="D53" s="276">
        <v>2</v>
      </c>
      <c r="E53" s="266" t="s">
        <v>75</v>
      </c>
      <c r="F53" s="76"/>
    </row>
    <row r="54" spans="1:10" x14ac:dyDescent="0.35">
      <c r="A54" s="273">
        <f t="shared" si="1"/>
        <v>0</v>
      </c>
      <c r="B54" s="274">
        <v>22</v>
      </c>
      <c r="C54" s="275" t="s">
        <v>330</v>
      </c>
      <c r="D54" s="276">
        <v>3</v>
      </c>
      <c r="E54" s="266" t="s">
        <v>76</v>
      </c>
      <c r="F54" s="76"/>
      <c r="I54" s="139"/>
      <c r="J54" s="139"/>
    </row>
    <row r="55" spans="1:10" s="139" customFormat="1" x14ac:dyDescent="0.35">
      <c r="A55" s="273">
        <f t="shared" si="1"/>
        <v>0</v>
      </c>
      <c r="B55" s="274">
        <v>22</v>
      </c>
      <c r="C55" s="275" t="s">
        <v>330</v>
      </c>
      <c r="D55" s="276">
        <v>4</v>
      </c>
      <c r="E55" s="266" t="s">
        <v>77</v>
      </c>
      <c r="F55" s="76"/>
      <c r="H55" s="128"/>
      <c r="I55" s="128"/>
      <c r="J55" s="128"/>
    </row>
    <row r="56" spans="1:10" x14ac:dyDescent="0.35">
      <c r="A56" s="273">
        <f t="shared" si="1"/>
        <v>0</v>
      </c>
      <c r="B56" s="274">
        <v>22</v>
      </c>
      <c r="C56" s="275" t="s">
        <v>330</v>
      </c>
      <c r="D56" s="276">
        <v>5</v>
      </c>
      <c r="E56" s="266" t="s">
        <v>71</v>
      </c>
      <c r="F56" s="76"/>
      <c r="H56" s="139"/>
    </row>
    <row r="57" spans="1:10" x14ac:dyDescent="0.35">
      <c r="A57" s="280">
        <f t="shared" si="1"/>
        <v>0</v>
      </c>
      <c r="B57" s="281">
        <v>22</v>
      </c>
      <c r="C57" s="282" t="s">
        <v>330</v>
      </c>
      <c r="D57" s="283">
        <v>99</v>
      </c>
      <c r="E57" s="278" t="s">
        <v>88</v>
      </c>
      <c r="F57" s="77"/>
    </row>
    <row r="58" spans="1:10" x14ac:dyDescent="0.35">
      <c r="A58" s="268">
        <f t="shared" si="1"/>
        <v>0</v>
      </c>
      <c r="B58" s="269">
        <v>23</v>
      </c>
      <c r="C58" s="270" t="s">
        <v>331</v>
      </c>
      <c r="D58" s="271">
        <v>1</v>
      </c>
      <c r="E58" s="272" t="s">
        <v>74</v>
      </c>
      <c r="F58" s="75"/>
    </row>
    <row r="59" spans="1:10" x14ac:dyDescent="0.35">
      <c r="A59" s="273">
        <f t="shared" si="1"/>
        <v>0</v>
      </c>
      <c r="B59" s="274">
        <v>23</v>
      </c>
      <c r="C59" s="275" t="s">
        <v>331</v>
      </c>
      <c r="D59" s="276">
        <v>2</v>
      </c>
      <c r="E59" s="266" t="s">
        <v>75</v>
      </c>
      <c r="F59" s="76"/>
    </row>
    <row r="60" spans="1:10" x14ac:dyDescent="0.35">
      <c r="A60" s="273">
        <f t="shared" si="1"/>
        <v>0</v>
      </c>
      <c r="B60" s="274">
        <v>23</v>
      </c>
      <c r="C60" s="275" t="s">
        <v>331</v>
      </c>
      <c r="D60" s="276">
        <v>3</v>
      </c>
      <c r="E60" s="266" t="s">
        <v>76</v>
      </c>
      <c r="F60" s="76"/>
      <c r="I60" s="139"/>
      <c r="J60" s="139"/>
    </row>
    <row r="61" spans="1:10" s="139" customFormat="1" x14ac:dyDescent="0.35">
      <c r="A61" s="273">
        <f t="shared" si="1"/>
        <v>0</v>
      </c>
      <c r="B61" s="274">
        <v>23</v>
      </c>
      <c r="C61" s="275" t="s">
        <v>331</v>
      </c>
      <c r="D61" s="276">
        <v>4</v>
      </c>
      <c r="E61" s="266" t="s">
        <v>77</v>
      </c>
      <c r="F61" s="76"/>
      <c r="H61" s="128"/>
      <c r="I61" s="128"/>
      <c r="J61" s="128"/>
    </row>
    <row r="62" spans="1:10" x14ac:dyDescent="0.35">
      <c r="A62" s="273">
        <f t="shared" si="1"/>
        <v>0</v>
      </c>
      <c r="B62" s="274">
        <v>23</v>
      </c>
      <c r="C62" s="275" t="s">
        <v>331</v>
      </c>
      <c r="D62" s="276">
        <v>5</v>
      </c>
      <c r="E62" s="266" t="s">
        <v>71</v>
      </c>
      <c r="F62" s="76"/>
      <c r="H62" s="139"/>
    </row>
    <row r="63" spans="1:10" x14ac:dyDescent="0.35">
      <c r="A63" s="280">
        <f t="shared" si="1"/>
        <v>0</v>
      </c>
      <c r="B63" s="281">
        <v>23</v>
      </c>
      <c r="C63" s="282" t="s">
        <v>331</v>
      </c>
      <c r="D63" s="283">
        <v>99</v>
      </c>
      <c r="E63" s="278" t="s">
        <v>88</v>
      </c>
      <c r="F63" s="77"/>
    </row>
    <row r="64" spans="1:10" x14ac:dyDescent="0.35">
      <c r="A64" s="268">
        <f t="shared" si="1"/>
        <v>0</v>
      </c>
      <c r="B64" s="269">
        <v>24</v>
      </c>
      <c r="C64" s="270" t="s">
        <v>332</v>
      </c>
      <c r="D64" s="271">
        <v>1</v>
      </c>
      <c r="E64" s="272" t="s">
        <v>74</v>
      </c>
      <c r="F64" s="75"/>
    </row>
    <row r="65" spans="1:10" x14ac:dyDescent="0.35">
      <c r="A65" s="273">
        <f t="shared" si="1"/>
        <v>0</v>
      </c>
      <c r="B65" s="274">
        <v>24</v>
      </c>
      <c r="C65" s="275" t="s">
        <v>332</v>
      </c>
      <c r="D65" s="276">
        <v>2</v>
      </c>
      <c r="E65" s="266" t="s">
        <v>75</v>
      </c>
      <c r="F65" s="76"/>
    </row>
    <row r="66" spans="1:10" x14ac:dyDescent="0.35">
      <c r="A66" s="273">
        <f t="shared" si="1"/>
        <v>0</v>
      </c>
      <c r="B66" s="274">
        <v>24</v>
      </c>
      <c r="C66" s="275" t="s">
        <v>332</v>
      </c>
      <c r="D66" s="276">
        <v>3</v>
      </c>
      <c r="E66" s="266" t="s">
        <v>76</v>
      </c>
      <c r="F66" s="76"/>
      <c r="I66" s="139"/>
      <c r="J66" s="139"/>
    </row>
    <row r="67" spans="1:10" s="139" customFormat="1" x14ac:dyDescent="0.35">
      <c r="A67" s="273">
        <f t="shared" si="1"/>
        <v>0</v>
      </c>
      <c r="B67" s="274">
        <v>24</v>
      </c>
      <c r="C67" s="275" t="s">
        <v>332</v>
      </c>
      <c r="D67" s="276">
        <v>4</v>
      </c>
      <c r="E67" s="266" t="s">
        <v>77</v>
      </c>
      <c r="F67" s="76"/>
      <c r="H67" s="128"/>
      <c r="I67" s="128"/>
      <c r="J67" s="128"/>
    </row>
    <row r="68" spans="1:10" x14ac:dyDescent="0.35">
      <c r="A68" s="273">
        <f t="shared" si="1"/>
        <v>0</v>
      </c>
      <c r="B68" s="274">
        <v>24</v>
      </c>
      <c r="C68" s="275" t="s">
        <v>332</v>
      </c>
      <c r="D68" s="276">
        <v>5</v>
      </c>
      <c r="E68" s="266" t="s">
        <v>71</v>
      </c>
      <c r="F68" s="76"/>
      <c r="H68" s="139"/>
    </row>
    <row r="69" spans="1:10" x14ac:dyDescent="0.35">
      <c r="A69" s="280">
        <f t="shared" si="1"/>
        <v>0</v>
      </c>
      <c r="B69" s="281">
        <v>24</v>
      </c>
      <c r="C69" s="282" t="s">
        <v>332</v>
      </c>
      <c r="D69" s="283">
        <v>99</v>
      </c>
      <c r="E69" s="278" t="s">
        <v>88</v>
      </c>
      <c r="F69" s="77"/>
    </row>
    <row r="70" spans="1:10" x14ac:dyDescent="0.35">
      <c r="A70" s="268">
        <f t="shared" ref="A70:A129" si="2">$A$4</f>
        <v>0</v>
      </c>
      <c r="B70" s="269">
        <v>25</v>
      </c>
      <c r="C70" s="270" t="s">
        <v>333</v>
      </c>
      <c r="D70" s="271">
        <v>1</v>
      </c>
      <c r="E70" s="272" t="s">
        <v>74</v>
      </c>
      <c r="F70" s="75"/>
    </row>
    <row r="71" spans="1:10" x14ac:dyDescent="0.35">
      <c r="A71" s="273">
        <f t="shared" si="2"/>
        <v>0</v>
      </c>
      <c r="B71" s="274">
        <v>25</v>
      </c>
      <c r="C71" s="275" t="s">
        <v>333</v>
      </c>
      <c r="D71" s="276">
        <v>2</v>
      </c>
      <c r="E71" s="266" t="s">
        <v>75</v>
      </c>
      <c r="F71" s="76"/>
    </row>
    <row r="72" spans="1:10" x14ac:dyDescent="0.35">
      <c r="A72" s="273">
        <f t="shared" si="2"/>
        <v>0</v>
      </c>
      <c r="B72" s="274">
        <v>25</v>
      </c>
      <c r="C72" s="275" t="s">
        <v>333</v>
      </c>
      <c r="D72" s="276">
        <v>3</v>
      </c>
      <c r="E72" s="266" t="s">
        <v>76</v>
      </c>
      <c r="F72" s="76"/>
      <c r="I72" s="139"/>
      <c r="J72" s="139"/>
    </row>
    <row r="73" spans="1:10" s="139" customFormat="1" x14ac:dyDescent="0.35">
      <c r="A73" s="273">
        <f t="shared" si="2"/>
        <v>0</v>
      </c>
      <c r="B73" s="274">
        <v>25</v>
      </c>
      <c r="C73" s="275" t="s">
        <v>333</v>
      </c>
      <c r="D73" s="276">
        <v>4</v>
      </c>
      <c r="E73" s="266" t="s">
        <v>77</v>
      </c>
      <c r="F73" s="76"/>
      <c r="H73" s="128"/>
      <c r="I73" s="128"/>
      <c r="J73" s="128"/>
    </row>
    <row r="74" spans="1:10" x14ac:dyDescent="0.35">
      <c r="A74" s="273">
        <f t="shared" si="2"/>
        <v>0</v>
      </c>
      <c r="B74" s="274">
        <v>25</v>
      </c>
      <c r="C74" s="275" t="s">
        <v>333</v>
      </c>
      <c r="D74" s="276">
        <v>5</v>
      </c>
      <c r="E74" s="266" t="s">
        <v>71</v>
      </c>
      <c r="F74" s="76"/>
      <c r="H74" s="139"/>
    </row>
    <row r="75" spans="1:10" x14ac:dyDescent="0.35">
      <c r="A75" s="280">
        <f t="shared" si="2"/>
        <v>0</v>
      </c>
      <c r="B75" s="281">
        <v>25</v>
      </c>
      <c r="C75" s="282" t="s">
        <v>333</v>
      </c>
      <c r="D75" s="283">
        <v>99</v>
      </c>
      <c r="E75" s="278" t="s">
        <v>88</v>
      </c>
      <c r="F75" s="77"/>
    </row>
    <row r="76" spans="1:10" x14ac:dyDescent="0.35">
      <c r="A76" s="268">
        <f t="shared" si="2"/>
        <v>0</v>
      </c>
      <c r="B76" s="269">
        <v>40</v>
      </c>
      <c r="C76" s="270" t="s">
        <v>334</v>
      </c>
      <c r="D76" s="271">
        <v>1</v>
      </c>
      <c r="E76" s="272" t="s">
        <v>74</v>
      </c>
      <c r="F76" s="75"/>
    </row>
    <row r="77" spans="1:10" x14ac:dyDescent="0.35">
      <c r="A77" s="273">
        <f t="shared" si="2"/>
        <v>0</v>
      </c>
      <c r="B77" s="274">
        <v>40</v>
      </c>
      <c r="C77" s="275" t="s">
        <v>334</v>
      </c>
      <c r="D77" s="276">
        <v>2</v>
      </c>
      <c r="E77" s="266" t="s">
        <v>75</v>
      </c>
      <c r="F77" s="76"/>
    </row>
    <row r="78" spans="1:10" x14ac:dyDescent="0.35">
      <c r="A78" s="273">
        <f t="shared" si="2"/>
        <v>0</v>
      </c>
      <c r="B78" s="274">
        <v>40</v>
      </c>
      <c r="C78" s="275" t="s">
        <v>334</v>
      </c>
      <c r="D78" s="276">
        <v>3</v>
      </c>
      <c r="E78" s="266" t="s">
        <v>76</v>
      </c>
      <c r="F78" s="76"/>
    </row>
    <row r="79" spans="1:10" x14ac:dyDescent="0.35">
      <c r="A79" s="273">
        <f t="shared" si="2"/>
        <v>0</v>
      </c>
      <c r="B79" s="274">
        <v>40</v>
      </c>
      <c r="C79" s="275" t="s">
        <v>334</v>
      </c>
      <c r="D79" s="276">
        <v>4</v>
      </c>
      <c r="E79" s="266" t="s">
        <v>77</v>
      </c>
      <c r="F79" s="76"/>
    </row>
    <row r="80" spans="1:10" x14ac:dyDescent="0.35">
      <c r="A80" s="273">
        <f t="shared" si="2"/>
        <v>0</v>
      </c>
      <c r="B80" s="274">
        <v>40</v>
      </c>
      <c r="C80" s="275" t="s">
        <v>334</v>
      </c>
      <c r="D80" s="276">
        <v>5</v>
      </c>
      <c r="E80" s="266" t="s">
        <v>71</v>
      </c>
      <c r="F80" s="76"/>
    </row>
    <row r="81" spans="1:10" x14ac:dyDescent="0.35">
      <c r="A81" s="280">
        <f t="shared" si="2"/>
        <v>0</v>
      </c>
      <c r="B81" s="281">
        <v>40</v>
      </c>
      <c r="C81" s="282" t="s">
        <v>334</v>
      </c>
      <c r="D81" s="283">
        <v>99</v>
      </c>
      <c r="E81" s="278" t="s">
        <v>88</v>
      </c>
      <c r="F81" s="77"/>
    </row>
    <row r="82" spans="1:10" x14ac:dyDescent="0.35">
      <c r="A82" s="268">
        <f t="shared" si="2"/>
        <v>0</v>
      </c>
      <c r="B82" s="269">
        <v>71</v>
      </c>
      <c r="C82" s="270" t="s">
        <v>335</v>
      </c>
      <c r="D82" s="271">
        <v>1</v>
      </c>
      <c r="E82" s="272" t="s">
        <v>74</v>
      </c>
      <c r="F82" s="75"/>
    </row>
    <row r="83" spans="1:10" x14ac:dyDescent="0.35">
      <c r="A83" s="273">
        <f t="shared" si="2"/>
        <v>0</v>
      </c>
      <c r="B83" s="274">
        <v>71</v>
      </c>
      <c r="C83" s="275" t="s">
        <v>335</v>
      </c>
      <c r="D83" s="276">
        <v>2</v>
      </c>
      <c r="E83" s="266" t="s">
        <v>75</v>
      </c>
      <c r="F83" s="76"/>
    </row>
    <row r="84" spans="1:10" x14ac:dyDescent="0.35">
      <c r="A84" s="273">
        <f t="shared" si="2"/>
        <v>0</v>
      </c>
      <c r="B84" s="274">
        <v>71</v>
      </c>
      <c r="C84" s="275" t="s">
        <v>335</v>
      </c>
      <c r="D84" s="276">
        <v>3</v>
      </c>
      <c r="E84" s="266" t="s">
        <v>76</v>
      </c>
      <c r="F84" s="76"/>
    </row>
    <row r="85" spans="1:10" x14ac:dyDescent="0.35">
      <c r="A85" s="273">
        <f t="shared" si="2"/>
        <v>0</v>
      </c>
      <c r="B85" s="274">
        <v>71</v>
      </c>
      <c r="C85" s="275" t="s">
        <v>335</v>
      </c>
      <c r="D85" s="276">
        <v>4</v>
      </c>
      <c r="E85" s="266" t="s">
        <v>77</v>
      </c>
      <c r="F85" s="76"/>
    </row>
    <row r="86" spans="1:10" x14ac:dyDescent="0.35">
      <c r="A86" s="273">
        <f t="shared" si="2"/>
        <v>0</v>
      </c>
      <c r="B86" s="274">
        <v>71</v>
      </c>
      <c r="C86" s="275" t="s">
        <v>335</v>
      </c>
      <c r="D86" s="276">
        <v>5</v>
      </c>
      <c r="E86" s="266" t="s">
        <v>71</v>
      </c>
      <c r="F86" s="76"/>
    </row>
    <row r="87" spans="1:10" x14ac:dyDescent="0.35">
      <c r="A87" s="280">
        <f t="shared" si="2"/>
        <v>0</v>
      </c>
      <c r="B87" s="281">
        <v>71</v>
      </c>
      <c r="C87" s="282" t="s">
        <v>335</v>
      </c>
      <c r="D87" s="283">
        <v>99</v>
      </c>
      <c r="E87" s="278" t="s">
        <v>88</v>
      </c>
      <c r="F87" s="77"/>
    </row>
    <row r="88" spans="1:10" x14ac:dyDescent="0.35">
      <c r="A88" s="268">
        <f t="shared" si="2"/>
        <v>0</v>
      </c>
      <c r="B88" s="269">
        <v>88</v>
      </c>
      <c r="C88" s="270" t="s">
        <v>356</v>
      </c>
      <c r="D88" s="271">
        <v>1</v>
      </c>
      <c r="E88" s="272" t="s">
        <v>74</v>
      </c>
      <c r="F88" s="76"/>
    </row>
    <row r="89" spans="1:10" x14ac:dyDescent="0.35">
      <c r="A89" s="273">
        <f t="shared" si="2"/>
        <v>0</v>
      </c>
      <c r="B89" s="274">
        <v>88</v>
      </c>
      <c r="C89" s="275" t="s">
        <v>356</v>
      </c>
      <c r="D89" s="276">
        <v>2</v>
      </c>
      <c r="E89" s="266" t="s">
        <v>75</v>
      </c>
      <c r="F89" s="76"/>
    </row>
    <row r="90" spans="1:10" x14ac:dyDescent="0.35">
      <c r="A90" s="273">
        <f t="shared" si="2"/>
        <v>0</v>
      </c>
      <c r="B90" s="274">
        <v>88</v>
      </c>
      <c r="C90" s="275" t="s">
        <v>356</v>
      </c>
      <c r="D90" s="276">
        <v>3</v>
      </c>
      <c r="E90" s="266" t="s">
        <v>76</v>
      </c>
      <c r="F90" s="76"/>
    </row>
    <row r="91" spans="1:10" x14ac:dyDescent="0.35">
      <c r="A91" s="273">
        <f t="shared" si="2"/>
        <v>0</v>
      </c>
      <c r="B91" s="274">
        <v>88</v>
      </c>
      <c r="C91" s="275" t="s">
        <v>356</v>
      </c>
      <c r="D91" s="276">
        <v>4</v>
      </c>
      <c r="E91" s="266" t="s">
        <v>77</v>
      </c>
      <c r="F91" s="76"/>
    </row>
    <row r="92" spans="1:10" x14ac:dyDescent="0.35">
      <c r="A92" s="273">
        <f t="shared" si="2"/>
        <v>0</v>
      </c>
      <c r="B92" s="274">
        <v>88</v>
      </c>
      <c r="C92" s="275" t="s">
        <v>356</v>
      </c>
      <c r="D92" s="276">
        <v>5</v>
      </c>
      <c r="E92" s="266" t="s">
        <v>71</v>
      </c>
      <c r="F92" s="76"/>
    </row>
    <row r="93" spans="1:10" x14ac:dyDescent="0.35">
      <c r="A93" s="280">
        <f t="shared" si="2"/>
        <v>0</v>
      </c>
      <c r="B93" s="281">
        <v>88</v>
      </c>
      <c r="C93" s="282" t="s">
        <v>356</v>
      </c>
      <c r="D93" s="283">
        <v>99</v>
      </c>
      <c r="E93" s="278" t="s">
        <v>88</v>
      </c>
      <c r="F93" s="77"/>
    </row>
    <row r="94" spans="1:10" x14ac:dyDescent="0.35">
      <c r="A94" s="268">
        <f t="shared" si="2"/>
        <v>0</v>
      </c>
      <c r="B94" s="269" t="s">
        <v>338</v>
      </c>
      <c r="C94" s="270" t="s">
        <v>337</v>
      </c>
      <c r="D94" s="271">
        <v>1</v>
      </c>
      <c r="E94" s="272" t="s">
        <v>74</v>
      </c>
      <c r="F94" s="76"/>
    </row>
    <row r="95" spans="1:10" x14ac:dyDescent="0.35">
      <c r="A95" s="273">
        <f t="shared" si="2"/>
        <v>0</v>
      </c>
      <c r="B95" s="274" t="s">
        <v>338</v>
      </c>
      <c r="C95" s="275" t="s">
        <v>337</v>
      </c>
      <c r="D95" s="276">
        <v>2</v>
      </c>
      <c r="E95" s="266" t="s">
        <v>75</v>
      </c>
      <c r="F95" s="76"/>
    </row>
    <row r="96" spans="1:10" x14ac:dyDescent="0.35">
      <c r="A96" s="273">
        <f t="shared" si="2"/>
        <v>0</v>
      </c>
      <c r="B96" s="274" t="s">
        <v>338</v>
      </c>
      <c r="C96" s="275" t="s">
        <v>337</v>
      </c>
      <c r="D96" s="276">
        <v>3</v>
      </c>
      <c r="E96" s="266" t="s">
        <v>76</v>
      </c>
      <c r="F96" s="76"/>
      <c r="I96" s="139"/>
      <c r="J96" s="139"/>
    </row>
    <row r="97" spans="1:10" s="139" customFormat="1" x14ac:dyDescent="0.35">
      <c r="A97" s="273">
        <f t="shared" si="2"/>
        <v>0</v>
      </c>
      <c r="B97" s="274" t="s">
        <v>338</v>
      </c>
      <c r="C97" s="275" t="s">
        <v>337</v>
      </c>
      <c r="D97" s="276">
        <v>4</v>
      </c>
      <c r="E97" s="266" t="s">
        <v>77</v>
      </c>
      <c r="F97" s="76"/>
      <c r="H97" s="128"/>
      <c r="I97" s="128"/>
      <c r="J97" s="128"/>
    </row>
    <row r="98" spans="1:10" x14ac:dyDescent="0.35">
      <c r="A98" s="273">
        <f t="shared" si="2"/>
        <v>0</v>
      </c>
      <c r="B98" s="274" t="s">
        <v>338</v>
      </c>
      <c r="C98" s="275" t="s">
        <v>337</v>
      </c>
      <c r="D98" s="276">
        <v>5</v>
      </c>
      <c r="E98" s="266" t="s">
        <v>71</v>
      </c>
      <c r="F98" s="76"/>
      <c r="H98" s="139"/>
    </row>
    <row r="99" spans="1:10" x14ac:dyDescent="0.35">
      <c r="A99" s="280">
        <f t="shared" si="2"/>
        <v>0</v>
      </c>
      <c r="B99" s="281" t="s">
        <v>338</v>
      </c>
      <c r="C99" s="282" t="s">
        <v>337</v>
      </c>
      <c r="D99" s="283">
        <v>99</v>
      </c>
      <c r="E99" s="278" t="s">
        <v>88</v>
      </c>
      <c r="F99" s="76"/>
    </row>
    <row r="100" spans="1:10" x14ac:dyDescent="0.35">
      <c r="A100" s="268">
        <f t="shared" si="2"/>
        <v>0</v>
      </c>
      <c r="B100" s="269" t="s">
        <v>340</v>
      </c>
      <c r="C100" s="270" t="s">
        <v>339</v>
      </c>
      <c r="D100" s="271">
        <v>1</v>
      </c>
      <c r="E100" s="272" t="s">
        <v>74</v>
      </c>
      <c r="F100" s="76"/>
    </row>
    <row r="101" spans="1:10" x14ac:dyDescent="0.35">
      <c r="A101" s="273">
        <f t="shared" si="2"/>
        <v>0</v>
      </c>
      <c r="B101" s="274" t="s">
        <v>340</v>
      </c>
      <c r="C101" s="275" t="s">
        <v>339</v>
      </c>
      <c r="D101" s="276">
        <v>2</v>
      </c>
      <c r="E101" s="266" t="s">
        <v>75</v>
      </c>
      <c r="F101" s="76"/>
    </row>
    <row r="102" spans="1:10" x14ac:dyDescent="0.35">
      <c r="A102" s="273">
        <f t="shared" si="2"/>
        <v>0</v>
      </c>
      <c r="B102" s="274" t="s">
        <v>340</v>
      </c>
      <c r="C102" s="275" t="s">
        <v>339</v>
      </c>
      <c r="D102" s="276">
        <v>3</v>
      </c>
      <c r="E102" s="266" t="s">
        <v>76</v>
      </c>
      <c r="F102" s="76"/>
      <c r="I102" s="139"/>
      <c r="J102" s="139"/>
    </row>
    <row r="103" spans="1:10" s="139" customFormat="1" x14ac:dyDescent="0.35">
      <c r="A103" s="273">
        <f t="shared" si="2"/>
        <v>0</v>
      </c>
      <c r="B103" s="274" t="s">
        <v>340</v>
      </c>
      <c r="C103" s="275" t="s">
        <v>339</v>
      </c>
      <c r="D103" s="276">
        <v>4</v>
      </c>
      <c r="E103" s="266" t="s">
        <v>77</v>
      </c>
      <c r="F103" s="76"/>
      <c r="H103" s="128"/>
      <c r="I103" s="128"/>
      <c r="J103" s="128"/>
    </row>
    <row r="104" spans="1:10" x14ac:dyDescent="0.35">
      <c r="A104" s="273">
        <f t="shared" si="2"/>
        <v>0</v>
      </c>
      <c r="B104" s="274" t="s">
        <v>340</v>
      </c>
      <c r="C104" s="275" t="s">
        <v>339</v>
      </c>
      <c r="D104" s="276">
        <v>5</v>
      </c>
      <c r="E104" s="266" t="s">
        <v>71</v>
      </c>
      <c r="F104" s="76"/>
      <c r="H104" s="139"/>
    </row>
    <row r="105" spans="1:10" x14ac:dyDescent="0.35">
      <c r="A105" s="280">
        <f t="shared" si="2"/>
        <v>0</v>
      </c>
      <c r="B105" s="281" t="s">
        <v>340</v>
      </c>
      <c r="C105" s="282" t="s">
        <v>339</v>
      </c>
      <c r="D105" s="283">
        <v>99</v>
      </c>
      <c r="E105" s="278" t="s">
        <v>88</v>
      </c>
      <c r="F105" s="76"/>
    </row>
    <row r="106" spans="1:10" x14ac:dyDescent="0.35">
      <c r="A106" s="268">
        <f t="shared" si="2"/>
        <v>0</v>
      </c>
      <c r="B106" s="269" t="s">
        <v>342</v>
      </c>
      <c r="C106" s="270" t="s">
        <v>341</v>
      </c>
      <c r="D106" s="271">
        <v>1</v>
      </c>
      <c r="E106" s="272" t="s">
        <v>74</v>
      </c>
      <c r="F106" s="75"/>
    </row>
    <row r="107" spans="1:10" x14ac:dyDescent="0.35">
      <c r="A107" s="273">
        <f t="shared" si="2"/>
        <v>0</v>
      </c>
      <c r="B107" s="274" t="s">
        <v>342</v>
      </c>
      <c r="C107" s="275" t="s">
        <v>341</v>
      </c>
      <c r="D107" s="276">
        <v>2</v>
      </c>
      <c r="E107" s="266" t="s">
        <v>75</v>
      </c>
      <c r="F107" s="76"/>
    </row>
    <row r="108" spans="1:10" x14ac:dyDescent="0.35">
      <c r="A108" s="273">
        <f t="shared" si="2"/>
        <v>0</v>
      </c>
      <c r="B108" s="274" t="s">
        <v>342</v>
      </c>
      <c r="C108" s="275" t="s">
        <v>341</v>
      </c>
      <c r="D108" s="276">
        <v>3</v>
      </c>
      <c r="E108" s="266" t="s">
        <v>76</v>
      </c>
      <c r="F108" s="76"/>
      <c r="I108" s="139"/>
      <c r="J108" s="139"/>
    </row>
    <row r="109" spans="1:10" s="139" customFormat="1" x14ac:dyDescent="0.35">
      <c r="A109" s="273">
        <f t="shared" si="2"/>
        <v>0</v>
      </c>
      <c r="B109" s="274" t="s">
        <v>342</v>
      </c>
      <c r="C109" s="275" t="s">
        <v>341</v>
      </c>
      <c r="D109" s="276">
        <v>4</v>
      </c>
      <c r="E109" s="266" t="s">
        <v>77</v>
      </c>
      <c r="F109" s="76"/>
      <c r="H109" s="128"/>
      <c r="I109" s="128"/>
      <c r="J109" s="128"/>
    </row>
    <row r="110" spans="1:10" x14ac:dyDescent="0.35">
      <c r="A110" s="273">
        <f t="shared" si="2"/>
        <v>0</v>
      </c>
      <c r="B110" s="274" t="s">
        <v>342</v>
      </c>
      <c r="C110" s="275" t="s">
        <v>341</v>
      </c>
      <c r="D110" s="276">
        <v>5</v>
      </c>
      <c r="E110" s="266" t="s">
        <v>71</v>
      </c>
      <c r="F110" s="76"/>
      <c r="H110" s="139"/>
    </row>
    <row r="111" spans="1:10" x14ac:dyDescent="0.35">
      <c r="A111" s="280">
        <f t="shared" si="2"/>
        <v>0</v>
      </c>
      <c r="B111" s="281" t="s">
        <v>342</v>
      </c>
      <c r="C111" s="282" t="s">
        <v>341</v>
      </c>
      <c r="D111" s="283">
        <v>99</v>
      </c>
      <c r="E111" s="278" t="s">
        <v>88</v>
      </c>
      <c r="F111" s="77"/>
    </row>
    <row r="112" spans="1:10" x14ac:dyDescent="0.35">
      <c r="A112" s="268">
        <f t="shared" si="2"/>
        <v>0</v>
      </c>
      <c r="B112" s="269" t="s">
        <v>344</v>
      </c>
      <c r="C112" s="270" t="s">
        <v>343</v>
      </c>
      <c r="D112" s="271">
        <v>1</v>
      </c>
      <c r="E112" s="272" t="s">
        <v>74</v>
      </c>
      <c r="F112" s="75"/>
    </row>
    <row r="113" spans="1:10" x14ac:dyDescent="0.35">
      <c r="A113" s="273">
        <f t="shared" si="2"/>
        <v>0</v>
      </c>
      <c r="B113" s="274" t="s">
        <v>344</v>
      </c>
      <c r="C113" s="275" t="s">
        <v>343</v>
      </c>
      <c r="D113" s="276">
        <v>2</v>
      </c>
      <c r="E113" s="266" t="s">
        <v>75</v>
      </c>
      <c r="F113" s="76"/>
    </row>
    <row r="114" spans="1:10" x14ac:dyDescent="0.35">
      <c r="A114" s="273">
        <f t="shared" si="2"/>
        <v>0</v>
      </c>
      <c r="B114" s="274" t="s">
        <v>344</v>
      </c>
      <c r="C114" s="275" t="s">
        <v>343</v>
      </c>
      <c r="D114" s="276">
        <v>3</v>
      </c>
      <c r="E114" s="266" t="s">
        <v>76</v>
      </c>
      <c r="F114" s="76"/>
      <c r="I114" s="139"/>
      <c r="J114" s="139"/>
    </row>
    <row r="115" spans="1:10" s="139" customFormat="1" x14ac:dyDescent="0.35">
      <c r="A115" s="273">
        <f t="shared" si="2"/>
        <v>0</v>
      </c>
      <c r="B115" s="274" t="s">
        <v>344</v>
      </c>
      <c r="C115" s="275" t="s">
        <v>343</v>
      </c>
      <c r="D115" s="276">
        <v>4</v>
      </c>
      <c r="E115" s="266" t="s">
        <v>77</v>
      </c>
      <c r="F115" s="76"/>
      <c r="H115" s="128"/>
      <c r="I115" s="128"/>
      <c r="J115" s="128"/>
    </row>
    <row r="116" spans="1:10" x14ac:dyDescent="0.35">
      <c r="A116" s="273">
        <f t="shared" si="2"/>
        <v>0</v>
      </c>
      <c r="B116" s="274" t="s">
        <v>344</v>
      </c>
      <c r="C116" s="275" t="s">
        <v>343</v>
      </c>
      <c r="D116" s="276">
        <v>5</v>
      </c>
      <c r="E116" s="266" t="s">
        <v>71</v>
      </c>
      <c r="F116" s="76"/>
      <c r="H116" s="139"/>
    </row>
    <row r="117" spans="1:10" x14ac:dyDescent="0.35">
      <c r="A117" s="280">
        <f t="shared" si="2"/>
        <v>0</v>
      </c>
      <c r="B117" s="281" t="s">
        <v>344</v>
      </c>
      <c r="C117" s="282" t="s">
        <v>343</v>
      </c>
      <c r="D117" s="283">
        <v>99</v>
      </c>
      <c r="E117" s="278" t="s">
        <v>88</v>
      </c>
      <c r="F117" s="77"/>
    </row>
    <row r="118" spans="1:10" x14ac:dyDescent="0.35">
      <c r="A118" s="268">
        <f t="shared" si="2"/>
        <v>0</v>
      </c>
      <c r="B118" s="269" t="s">
        <v>346</v>
      </c>
      <c r="C118" s="270" t="s">
        <v>345</v>
      </c>
      <c r="D118" s="271">
        <v>1</v>
      </c>
      <c r="E118" s="272" t="s">
        <v>74</v>
      </c>
      <c r="F118" s="75"/>
    </row>
    <row r="119" spans="1:10" x14ac:dyDescent="0.35">
      <c r="A119" s="273">
        <f t="shared" si="2"/>
        <v>0</v>
      </c>
      <c r="B119" s="274" t="s">
        <v>346</v>
      </c>
      <c r="C119" s="275" t="s">
        <v>345</v>
      </c>
      <c r="D119" s="276">
        <v>2</v>
      </c>
      <c r="E119" s="266" t="s">
        <v>75</v>
      </c>
      <c r="F119" s="76"/>
    </row>
    <row r="120" spans="1:10" x14ac:dyDescent="0.35">
      <c r="A120" s="273">
        <f t="shared" si="2"/>
        <v>0</v>
      </c>
      <c r="B120" s="274" t="s">
        <v>346</v>
      </c>
      <c r="C120" s="275" t="s">
        <v>345</v>
      </c>
      <c r="D120" s="276">
        <v>3</v>
      </c>
      <c r="E120" s="266" t="s">
        <v>76</v>
      </c>
      <c r="F120" s="76"/>
      <c r="I120" s="139"/>
      <c r="J120" s="139"/>
    </row>
    <row r="121" spans="1:10" s="139" customFormat="1" x14ac:dyDescent="0.35">
      <c r="A121" s="273">
        <f t="shared" si="2"/>
        <v>0</v>
      </c>
      <c r="B121" s="274" t="s">
        <v>346</v>
      </c>
      <c r="C121" s="275" t="s">
        <v>345</v>
      </c>
      <c r="D121" s="276">
        <v>4</v>
      </c>
      <c r="E121" s="266" t="s">
        <v>77</v>
      </c>
      <c r="F121" s="76"/>
      <c r="H121" s="128"/>
      <c r="I121" s="128"/>
      <c r="J121" s="128"/>
    </row>
    <row r="122" spans="1:10" x14ac:dyDescent="0.35">
      <c r="A122" s="273">
        <f t="shared" si="2"/>
        <v>0</v>
      </c>
      <c r="B122" s="274" t="s">
        <v>346</v>
      </c>
      <c r="C122" s="275" t="s">
        <v>345</v>
      </c>
      <c r="D122" s="276">
        <v>5</v>
      </c>
      <c r="E122" s="266" t="s">
        <v>71</v>
      </c>
      <c r="F122" s="76"/>
      <c r="H122" s="139"/>
    </row>
    <row r="123" spans="1:10" x14ac:dyDescent="0.35">
      <c r="A123" s="280">
        <f t="shared" si="2"/>
        <v>0</v>
      </c>
      <c r="B123" s="281" t="s">
        <v>346</v>
      </c>
      <c r="C123" s="282" t="s">
        <v>345</v>
      </c>
      <c r="D123" s="283">
        <v>99</v>
      </c>
      <c r="E123" s="278" t="s">
        <v>88</v>
      </c>
      <c r="F123" s="77"/>
    </row>
    <row r="124" spans="1:10" x14ac:dyDescent="0.35">
      <c r="A124" s="268">
        <f t="shared" si="2"/>
        <v>0</v>
      </c>
      <c r="B124" s="269">
        <v>29</v>
      </c>
      <c r="C124" s="270" t="s">
        <v>347</v>
      </c>
      <c r="D124" s="271">
        <v>1</v>
      </c>
      <c r="E124" s="272" t="s">
        <v>74</v>
      </c>
      <c r="F124" s="75"/>
    </row>
    <row r="125" spans="1:10" x14ac:dyDescent="0.35">
      <c r="A125" s="273">
        <f t="shared" si="2"/>
        <v>0</v>
      </c>
      <c r="B125" s="274">
        <v>29</v>
      </c>
      <c r="C125" s="275" t="s">
        <v>347</v>
      </c>
      <c r="D125" s="276">
        <v>2</v>
      </c>
      <c r="E125" s="266" t="s">
        <v>75</v>
      </c>
      <c r="F125" s="76"/>
    </row>
    <row r="126" spans="1:10" x14ac:dyDescent="0.35">
      <c r="A126" s="273">
        <f t="shared" si="2"/>
        <v>0</v>
      </c>
      <c r="B126" s="274">
        <v>29</v>
      </c>
      <c r="C126" s="275" t="s">
        <v>347</v>
      </c>
      <c r="D126" s="276">
        <v>3</v>
      </c>
      <c r="E126" s="266" t="s">
        <v>76</v>
      </c>
      <c r="F126" s="76"/>
      <c r="I126" s="139"/>
      <c r="J126" s="139"/>
    </row>
    <row r="127" spans="1:10" s="139" customFormat="1" x14ac:dyDescent="0.35">
      <c r="A127" s="273">
        <f t="shared" si="2"/>
        <v>0</v>
      </c>
      <c r="B127" s="274">
        <v>29</v>
      </c>
      <c r="C127" s="275" t="s">
        <v>347</v>
      </c>
      <c r="D127" s="276">
        <v>4</v>
      </c>
      <c r="E127" s="266" t="s">
        <v>77</v>
      </c>
      <c r="F127" s="76"/>
      <c r="H127" s="128"/>
      <c r="I127" s="128"/>
      <c r="J127" s="128"/>
    </row>
    <row r="128" spans="1:10" x14ac:dyDescent="0.35">
      <c r="A128" s="273">
        <f t="shared" si="2"/>
        <v>0</v>
      </c>
      <c r="B128" s="274">
        <v>29</v>
      </c>
      <c r="C128" s="275" t="s">
        <v>347</v>
      </c>
      <c r="D128" s="276">
        <v>5</v>
      </c>
      <c r="E128" s="266" t="s">
        <v>71</v>
      </c>
      <c r="F128" s="76"/>
      <c r="H128" s="139"/>
    </row>
    <row r="129" spans="1:10" x14ac:dyDescent="0.35">
      <c r="A129" s="280">
        <f t="shared" si="2"/>
        <v>0</v>
      </c>
      <c r="B129" s="281">
        <v>29</v>
      </c>
      <c r="C129" s="282" t="s">
        <v>347</v>
      </c>
      <c r="D129" s="283">
        <v>99</v>
      </c>
      <c r="E129" s="278" t="s">
        <v>88</v>
      </c>
      <c r="F129" s="77"/>
    </row>
    <row r="132" spans="1:10" x14ac:dyDescent="0.35">
      <c r="I132" s="139"/>
      <c r="J132" s="139"/>
    </row>
    <row r="133" spans="1:10" s="139" customFormat="1" x14ac:dyDescent="0.35">
      <c r="A133" s="128"/>
      <c r="B133" s="128"/>
      <c r="C133" s="128"/>
      <c r="D133" s="128"/>
      <c r="E133" s="128"/>
      <c r="F133" s="128"/>
      <c r="H133" s="128"/>
      <c r="I133" s="128"/>
      <c r="J133" s="128"/>
    </row>
    <row r="134" spans="1:10" x14ac:dyDescent="0.35">
      <c r="H134" s="139"/>
    </row>
    <row r="138" spans="1:10" x14ac:dyDescent="0.35">
      <c r="I138" s="139"/>
      <c r="J138" s="139"/>
    </row>
    <row r="139" spans="1:10" s="139" customFormat="1" x14ac:dyDescent="0.35">
      <c r="A139" s="128"/>
      <c r="B139" s="128"/>
      <c r="C139" s="128"/>
      <c r="D139" s="128"/>
      <c r="E139" s="128"/>
      <c r="F139" s="128"/>
      <c r="H139" s="128"/>
      <c r="I139" s="128"/>
      <c r="J139" s="128"/>
    </row>
    <row r="140" spans="1:10" x14ac:dyDescent="0.35">
      <c r="H140" s="139"/>
    </row>
    <row r="144" spans="1:10" x14ac:dyDescent="0.35">
      <c r="I144" s="139"/>
      <c r="J144" s="139"/>
    </row>
    <row r="145" spans="1:10" s="139" customFormat="1" x14ac:dyDescent="0.35">
      <c r="A145" s="128"/>
      <c r="B145" s="128"/>
      <c r="C145" s="128"/>
      <c r="D145" s="128"/>
      <c r="E145" s="128"/>
      <c r="F145" s="128"/>
      <c r="H145" s="128"/>
      <c r="I145" s="128"/>
      <c r="J145" s="128"/>
    </row>
    <row r="146" spans="1:10" x14ac:dyDescent="0.35">
      <c r="H146" s="139"/>
    </row>
    <row r="150" spans="1:10" x14ac:dyDescent="0.35">
      <c r="I150" s="139"/>
      <c r="J150" s="139"/>
    </row>
    <row r="151" spans="1:10" s="139" customFormat="1" x14ac:dyDescent="0.35">
      <c r="A151" s="128"/>
      <c r="B151" s="128"/>
      <c r="C151" s="128"/>
      <c r="D151" s="128"/>
      <c r="E151" s="128"/>
      <c r="F151" s="128"/>
      <c r="H151" s="128"/>
      <c r="I151" s="128"/>
      <c r="J151" s="128"/>
    </row>
    <row r="152" spans="1:10" x14ac:dyDescent="0.35">
      <c r="H152" s="139"/>
    </row>
    <row r="156" spans="1:10" x14ac:dyDescent="0.35">
      <c r="I156" s="139"/>
      <c r="J156" s="139"/>
    </row>
    <row r="157" spans="1:10" s="139" customFormat="1" x14ac:dyDescent="0.35">
      <c r="A157" s="128"/>
      <c r="B157" s="128"/>
      <c r="C157" s="128"/>
      <c r="D157" s="128"/>
      <c r="E157" s="128"/>
      <c r="F157" s="128"/>
      <c r="H157" s="128"/>
      <c r="I157" s="128"/>
      <c r="J157" s="128"/>
    </row>
    <row r="158" spans="1:10" x14ac:dyDescent="0.35">
      <c r="H158" s="139"/>
    </row>
    <row r="162" spans="1:10" x14ac:dyDescent="0.35">
      <c r="I162" s="139"/>
      <c r="J162" s="139"/>
    </row>
    <row r="163" spans="1:10" s="139" customFormat="1" x14ac:dyDescent="0.35">
      <c r="A163" s="128"/>
      <c r="B163" s="128"/>
      <c r="C163" s="128"/>
      <c r="D163" s="128"/>
      <c r="E163" s="128"/>
      <c r="F163" s="128"/>
      <c r="H163" s="128"/>
      <c r="I163" s="128"/>
      <c r="J163" s="128"/>
    </row>
    <row r="164" spans="1:10" x14ac:dyDescent="0.35">
      <c r="H164" s="139"/>
    </row>
    <row r="168" spans="1:10" x14ac:dyDescent="0.35">
      <c r="I168" s="139"/>
      <c r="J168" s="139"/>
    </row>
    <row r="169" spans="1:10" s="139" customFormat="1" x14ac:dyDescent="0.35">
      <c r="A169" s="128"/>
      <c r="B169" s="128"/>
      <c r="C169" s="128"/>
      <c r="D169" s="128"/>
      <c r="E169" s="128"/>
      <c r="F169" s="128"/>
      <c r="H169" s="128"/>
      <c r="I169" s="128"/>
      <c r="J169" s="128"/>
    </row>
    <row r="170" spans="1:10" x14ac:dyDescent="0.35">
      <c r="H170" s="139"/>
    </row>
    <row r="174" spans="1:10" x14ac:dyDescent="0.35">
      <c r="I174" s="139"/>
      <c r="J174" s="139"/>
    </row>
    <row r="175" spans="1:10" s="139" customFormat="1" x14ac:dyDescent="0.35">
      <c r="A175" s="128"/>
      <c r="B175" s="128"/>
      <c r="C175" s="128"/>
      <c r="D175" s="128"/>
      <c r="E175" s="128"/>
      <c r="F175" s="128"/>
      <c r="H175" s="128"/>
      <c r="I175" s="128"/>
      <c r="J175" s="128"/>
    </row>
    <row r="176" spans="1:10" x14ac:dyDescent="0.35">
      <c r="H176" s="139"/>
    </row>
    <row r="180" spans="1:10" x14ac:dyDescent="0.35">
      <c r="I180" s="139"/>
      <c r="J180" s="139"/>
    </row>
    <row r="181" spans="1:10" s="139" customFormat="1" x14ac:dyDescent="0.35">
      <c r="A181" s="128"/>
      <c r="B181" s="128"/>
      <c r="C181" s="128"/>
      <c r="D181" s="128"/>
      <c r="E181" s="128"/>
      <c r="F181" s="128"/>
      <c r="H181" s="128"/>
      <c r="I181" s="128"/>
      <c r="J181" s="128"/>
    </row>
    <row r="182" spans="1:10" x14ac:dyDescent="0.35">
      <c r="H182" s="139"/>
    </row>
    <row r="186" spans="1:10" x14ac:dyDescent="0.35">
      <c r="I186" s="139"/>
      <c r="J186" s="139"/>
    </row>
    <row r="187" spans="1:10" s="139" customFormat="1" x14ac:dyDescent="0.35">
      <c r="A187" s="128"/>
      <c r="B187" s="128"/>
      <c r="C187" s="128"/>
      <c r="D187" s="128"/>
      <c r="E187" s="128"/>
      <c r="F187" s="128"/>
      <c r="H187" s="128"/>
      <c r="I187" s="128"/>
      <c r="J187" s="128"/>
    </row>
    <row r="188" spans="1:10" x14ac:dyDescent="0.35">
      <c r="H188" s="139"/>
    </row>
    <row r="192" spans="1:10" x14ac:dyDescent="0.35">
      <c r="I192" s="139"/>
      <c r="J192" s="139"/>
    </row>
    <row r="193" spans="1:10" s="139" customFormat="1" x14ac:dyDescent="0.35">
      <c r="A193" s="128"/>
      <c r="B193" s="128"/>
      <c r="C193" s="128"/>
      <c r="D193" s="128"/>
      <c r="E193" s="128"/>
      <c r="F193" s="128"/>
      <c r="H193" s="128"/>
      <c r="I193" s="128"/>
      <c r="J193" s="128"/>
    </row>
    <row r="194" spans="1:10" x14ac:dyDescent="0.35">
      <c r="H194" s="139"/>
    </row>
    <row r="198" spans="1:10" x14ac:dyDescent="0.35">
      <c r="I198" s="139"/>
      <c r="J198" s="139"/>
    </row>
    <row r="199" spans="1:10" s="139" customFormat="1" x14ac:dyDescent="0.35">
      <c r="A199" s="128"/>
      <c r="B199" s="128"/>
      <c r="C199" s="128"/>
      <c r="D199" s="128"/>
      <c r="E199" s="128"/>
      <c r="F199" s="128"/>
      <c r="H199" s="128"/>
      <c r="I199" s="128"/>
      <c r="J199" s="128"/>
    </row>
    <row r="200" spans="1:10" x14ac:dyDescent="0.35">
      <c r="H200" s="139"/>
    </row>
    <row r="204" spans="1:10" x14ac:dyDescent="0.35">
      <c r="I204" s="139"/>
      <c r="J204" s="139"/>
    </row>
    <row r="205" spans="1:10" s="139" customFormat="1" x14ac:dyDescent="0.35">
      <c r="A205" s="128"/>
      <c r="B205" s="128"/>
      <c r="C205" s="128"/>
      <c r="D205" s="128"/>
      <c r="E205" s="128"/>
      <c r="F205" s="128"/>
      <c r="H205" s="128"/>
      <c r="I205" s="128"/>
      <c r="J205" s="128"/>
    </row>
    <row r="206" spans="1:10" x14ac:dyDescent="0.35">
      <c r="H206" s="139"/>
    </row>
    <row r="210" spans="1:10" x14ac:dyDescent="0.35">
      <c r="I210" s="139"/>
      <c r="J210" s="139"/>
    </row>
    <row r="211" spans="1:10" s="139" customFormat="1" x14ac:dyDescent="0.35">
      <c r="A211" s="128"/>
      <c r="B211" s="128"/>
      <c r="C211" s="128"/>
      <c r="D211" s="128"/>
      <c r="E211" s="128"/>
      <c r="F211" s="128"/>
      <c r="H211" s="128"/>
      <c r="I211" s="128"/>
      <c r="J211" s="128"/>
    </row>
    <row r="212" spans="1:10" x14ac:dyDescent="0.35">
      <c r="H212" s="139"/>
    </row>
    <row r="216" spans="1:10" x14ac:dyDescent="0.35">
      <c r="I216" s="139"/>
      <c r="J216" s="139"/>
    </row>
    <row r="217" spans="1:10" s="139" customFormat="1" x14ac:dyDescent="0.35">
      <c r="A217" s="128"/>
      <c r="B217" s="128"/>
      <c r="C217" s="128"/>
      <c r="D217" s="128"/>
      <c r="E217" s="128"/>
      <c r="F217" s="128"/>
      <c r="H217" s="128"/>
      <c r="I217" s="128"/>
      <c r="J217" s="128"/>
    </row>
    <row r="218" spans="1:10" x14ac:dyDescent="0.35">
      <c r="H218" s="139"/>
    </row>
    <row r="222" spans="1:10" x14ac:dyDescent="0.35">
      <c r="I222" s="139"/>
      <c r="J222" s="139"/>
    </row>
    <row r="223" spans="1:10" s="139" customFormat="1" x14ac:dyDescent="0.35">
      <c r="A223" s="128"/>
      <c r="B223" s="128"/>
      <c r="C223" s="128"/>
      <c r="D223" s="128"/>
      <c r="E223" s="128"/>
      <c r="F223" s="128"/>
      <c r="H223" s="128"/>
      <c r="I223" s="128"/>
      <c r="J223" s="128"/>
    </row>
    <row r="224" spans="1:10" x14ac:dyDescent="0.35">
      <c r="H224" s="139"/>
    </row>
    <row r="228" spans="1:10" x14ac:dyDescent="0.35">
      <c r="I228" s="139"/>
      <c r="J228" s="139"/>
    </row>
    <row r="229" spans="1:10" s="139" customFormat="1" x14ac:dyDescent="0.35">
      <c r="A229" s="128"/>
      <c r="B229" s="128"/>
      <c r="C229" s="128"/>
      <c r="D229" s="128"/>
      <c r="E229" s="128"/>
      <c r="F229" s="128"/>
      <c r="H229" s="128"/>
      <c r="I229" s="128"/>
      <c r="J229" s="128"/>
    </row>
    <row r="230" spans="1:10" x14ac:dyDescent="0.35">
      <c r="H230" s="139"/>
    </row>
    <row r="234" spans="1:10" x14ac:dyDescent="0.35">
      <c r="I234" s="139"/>
      <c r="J234" s="139"/>
    </row>
    <row r="235" spans="1:10" s="139" customFormat="1" x14ac:dyDescent="0.35">
      <c r="A235" s="128"/>
      <c r="B235" s="128"/>
      <c r="C235" s="128"/>
      <c r="D235" s="128"/>
      <c r="E235" s="128"/>
      <c r="F235" s="128"/>
      <c r="H235" s="128"/>
      <c r="I235" s="128"/>
      <c r="J235" s="128"/>
    </row>
    <row r="236" spans="1:10" x14ac:dyDescent="0.35">
      <c r="H236" s="139"/>
    </row>
    <row r="240" spans="1:10" x14ac:dyDescent="0.35">
      <c r="I240" s="139"/>
      <c r="J240" s="139"/>
    </row>
    <row r="241" spans="1:10" s="139" customFormat="1" x14ac:dyDescent="0.35">
      <c r="A241" s="128"/>
      <c r="B241" s="128"/>
      <c r="C241" s="128"/>
      <c r="D241" s="128"/>
      <c r="E241" s="128"/>
      <c r="F241" s="128"/>
      <c r="H241" s="128"/>
      <c r="I241" s="128"/>
      <c r="J241" s="128"/>
    </row>
    <row r="242" spans="1:10" x14ac:dyDescent="0.35">
      <c r="H242" s="139"/>
    </row>
    <row r="246" spans="1:10" x14ac:dyDescent="0.35">
      <c r="I246" s="139"/>
      <c r="J246" s="139"/>
    </row>
    <row r="247" spans="1:10" s="139" customFormat="1" x14ac:dyDescent="0.35">
      <c r="A247" s="128"/>
      <c r="B247" s="128"/>
      <c r="C247" s="128"/>
      <c r="D247" s="128"/>
      <c r="E247" s="128"/>
      <c r="F247" s="128"/>
      <c r="H247" s="128"/>
      <c r="I247" s="128"/>
      <c r="J247" s="128"/>
    </row>
    <row r="248" spans="1:10" x14ac:dyDescent="0.35">
      <c r="H248" s="139"/>
    </row>
    <row r="252" spans="1:10" x14ac:dyDescent="0.35">
      <c r="I252" s="139"/>
      <c r="J252" s="139"/>
    </row>
    <row r="253" spans="1:10" s="139" customFormat="1" x14ac:dyDescent="0.35">
      <c r="A253" s="128"/>
      <c r="B253" s="128"/>
      <c r="C253" s="128"/>
      <c r="D253" s="128"/>
      <c r="E253" s="128"/>
      <c r="F253" s="128"/>
      <c r="H253" s="128"/>
      <c r="I253" s="128"/>
      <c r="J253" s="128"/>
    </row>
    <row r="254" spans="1:10" x14ac:dyDescent="0.35">
      <c r="H254" s="139"/>
    </row>
    <row r="258" spans="1:10" x14ac:dyDescent="0.35">
      <c r="I258" s="139"/>
      <c r="J258" s="139"/>
    </row>
    <row r="259" spans="1:10" s="139" customFormat="1" x14ac:dyDescent="0.35">
      <c r="A259" s="128"/>
      <c r="B259" s="128"/>
      <c r="C259" s="128"/>
      <c r="D259" s="128"/>
      <c r="E259" s="128"/>
      <c r="F259" s="128"/>
      <c r="H259" s="128"/>
      <c r="I259" s="128"/>
      <c r="J259" s="128"/>
    </row>
    <row r="260" spans="1:10" x14ac:dyDescent="0.35">
      <c r="H260" s="139"/>
    </row>
  </sheetData>
  <sheetProtection algorithmName="SHA-512" hashValue="8JRoXZqJYNClmcvPAgbOEJQJryJj/WHLF42swn1AwsWPrFxTHBJQBIgcMLvxDlivLETvWWMsNb+5dkf+xp/liQ==" saltValue="PIDZbcg2l1+vmy4eSBNWvA==" spinCount="100000" sheet="1" objects="1" scenarios="1"/>
  <mergeCells count="1">
    <mergeCell ref="A1:F1"/>
  </mergeCells>
  <conditionalFormatting sqref="J11">
    <cfRule type="expression" dxfId="26" priority="2">
      <formula>$F$3&lt;&gt;$J$11</formula>
    </cfRule>
  </conditionalFormatting>
  <conditionalFormatting sqref="H12">
    <cfRule type="expression" dxfId="25" priority="1">
      <formula>$F$3&lt;&gt;$J$11</formula>
    </cfRule>
  </conditionalFormatting>
  <pageMargins left="0.25" right="0.25" top="0.75" bottom="0.75" header="0.3" footer="0.3"/>
  <pageSetup scale="5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I72"/>
  <sheetViews>
    <sheetView zoomScale="75" zoomScaleNormal="75" workbookViewId="0">
      <selection activeCell="AF2" sqref="AF2:AF3"/>
    </sheetView>
  </sheetViews>
  <sheetFormatPr defaultColWidth="9.1796875" defaultRowHeight="14.5" x14ac:dyDescent="0.35"/>
  <cols>
    <col min="1" max="1" width="47.54296875" style="128" customWidth="1"/>
    <col min="2" max="2" width="10.81640625" style="128" customWidth="1"/>
    <col min="3" max="3" width="13.26953125" style="141" customWidth="1"/>
    <col min="4" max="5" width="14.7265625" style="141" customWidth="1"/>
    <col min="6" max="6" width="19.81640625" style="141" customWidth="1"/>
    <col min="7" max="7" width="19.26953125" style="141" customWidth="1"/>
    <col min="8" max="8" width="15.7265625" style="141" customWidth="1"/>
    <col min="9" max="9" width="14.81640625" style="141" customWidth="1"/>
    <col min="10" max="10" width="13.453125" style="141" customWidth="1"/>
    <col min="11" max="11" width="11.54296875" style="141" customWidth="1"/>
    <col min="12" max="12" width="13.81640625" style="141" customWidth="1"/>
    <col min="13" max="13" width="14.1796875" style="141" customWidth="1"/>
    <col min="14" max="14" width="14.54296875" style="141" customWidth="1"/>
    <col min="15" max="15" width="11.54296875" style="141" customWidth="1"/>
    <col min="16" max="16" width="12.81640625" style="141" customWidth="1"/>
    <col min="17" max="17" width="14.1796875" style="141" customWidth="1"/>
    <col min="18" max="18" width="12.26953125" style="141" customWidth="1"/>
    <col min="19" max="19" width="14.81640625" style="141" customWidth="1"/>
    <col min="20" max="20" width="11.1796875" style="141" customWidth="1"/>
    <col min="21" max="21" width="13.453125" style="141" customWidth="1"/>
    <col min="22" max="22" width="13" style="141" customWidth="1"/>
    <col min="23" max="23" width="15.1796875" style="141" customWidth="1"/>
    <col min="24" max="24" width="12.81640625" style="141" customWidth="1"/>
    <col min="25" max="25" width="15.453125" style="141" customWidth="1"/>
    <col min="26" max="26" width="14" style="128" customWidth="1"/>
    <col min="27" max="27" width="13.54296875" style="128" customWidth="1"/>
    <col min="28" max="28" width="15.81640625" style="128" customWidth="1"/>
    <col min="29" max="30" width="12.54296875" style="128" customWidth="1"/>
    <col min="31" max="31" width="13.7265625" style="128" customWidth="1"/>
    <col min="32" max="32" width="14.7265625" style="128" customWidth="1"/>
    <col min="33" max="33" width="11.81640625" style="128" customWidth="1"/>
    <col min="34" max="34" width="14.54296875" style="128" customWidth="1"/>
    <col min="35" max="35" width="12.54296875" style="128" customWidth="1"/>
    <col min="36" max="16384" width="9.1796875" style="128"/>
  </cols>
  <sheetData>
    <row r="1" spans="1:35" ht="15.75" customHeight="1" thickBot="1" x14ac:dyDescent="0.4">
      <c r="A1" s="686" t="s">
        <v>372</v>
      </c>
      <c r="B1" s="662" t="s">
        <v>15</v>
      </c>
      <c r="C1" s="662" t="s">
        <v>1</v>
      </c>
      <c r="D1" s="662" t="s">
        <v>5</v>
      </c>
      <c r="E1" s="662" t="s">
        <v>17</v>
      </c>
      <c r="F1" s="632" t="s">
        <v>11</v>
      </c>
      <c r="G1" s="633"/>
      <c r="H1" s="633"/>
      <c r="I1" s="633"/>
      <c r="J1" s="633"/>
      <c r="K1" s="633"/>
      <c r="L1" s="633"/>
      <c r="M1" s="633"/>
      <c r="N1" s="634"/>
      <c r="O1" s="683" t="s">
        <v>10</v>
      </c>
      <c r="P1" s="684"/>
      <c r="Q1" s="684"/>
      <c r="R1" s="684"/>
      <c r="S1" s="684"/>
      <c r="T1" s="684"/>
      <c r="U1" s="684"/>
      <c r="V1" s="684"/>
      <c r="W1" s="684"/>
      <c r="X1" s="685"/>
      <c r="Y1" s="632" t="s">
        <v>73</v>
      </c>
      <c r="Z1" s="633"/>
      <c r="AA1" s="634"/>
      <c r="AB1" s="662" t="s">
        <v>4</v>
      </c>
      <c r="AD1" s="696" t="s">
        <v>109</v>
      </c>
      <c r="AE1" s="697"/>
      <c r="AF1" s="697"/>
      <c r="AG1" s="697"/>
      <c r="AH1" s="697"/>
      <c r="AI1" s="697"/>
    </row>
    <row r="2" spans="1:35" ht="28.5" customHeight="1" thickBot="1" x14ac:dyDescent="0.4">
      <c r="A2" s="687"/>
      <c r="B2" s="682"/>
      <c r="C2" s="682"/>
      <c r="D2" s="682"/>
      <c r="E2" s="682"/>
      <c r="F2" s="662" t="s">
        <v>363</v>
      </c>
      <c r="G2" s="659" t="s">
        <v>8</v>
      </c>
      <c r="H2" s="660"/>
      <c r="I2" s="661"/>
      <c r="J2" s="659" t="s">
        <v>9</v>
      </c>
      <c r="K2" s="660"/>
      <c r="L2" s="661"/>
      <c r="M2" s="668" t="s">
        <v>440</v>
      </c>
      <c r="N2" s="668" t="s">
        <v>439</v>
      </c>
      <c r="O2" s="632" t="s">
        <v>81</v>
      </c>
      <c r="P2" s="634"/>
      <c r="Q2" s="632" t="s">
        <v>82</v>
      </c>
      <c r="R2" s="634"/>
      <c r="S2" s="644" t="s">
        <v>86</v>
      </c>
      <c r="T2" s="670"/>
      <c r="U2" s="632" t="s">
        <v>87</v>
      </c>
      <c r="V2" s="633"/>
      <c r="W2" s="633"/>
      <c r="X2" s="634"/>
      <c r="Y2" s="635" t="s">
        <v>290</v>
      </c>
      <c r="Z2" s="662" t="s">
        <v>495</v>
      </c>
      <c r="AA2" s="670" t="s">
        <v>16</v>
      </c>
      <c r="AB2" s="682"/>
      <c r="AD2" s="649" t="s">
        <v>212</v>
      </c>
      <c r="AE2" s="651" t="s">
        <v>213</v>
      </c>
      <c r="AF2" s="653" t="s">
        <v>210</v>
      </c>
      <c r="AG2" s="655" t="s">
        <v>111</v>
      </c>
      <c r="AH2" s="657" t="s">
        <v>209</v>
      </c>
      <c r="AI2" s="657" t="s">
        <v>270</v>
      </c>
    </row>
    <row r="3" spans="1:35" ht="74.25" customHeight="1" thickBot="1" x14ac:dyDescent="0.4">
      <c r="A3" s="687"/>
      <c r="B3" s="682"/>
      <c r="C3" s="663"/>
      <c r="D3" s="663"/>
      <c r="E3" s="663"/>
      <c r="F3" s="663"/>
      <c r="G3" s="382" t="s">
        <v>496</v>
      </c>
      <c r="H3" s="294" t="s">
        <v>6</v>
      </c>
      <c r="I3" s="295" t="s">
        <v>7</v>
      </c>
      <c r="J3" s="295" t="s">
        <v>364</v>
      </c>
      <c r="K3" s="294" t="s">
        <v>6</v>
      </c>
      <c r="L3" s="294" t="s">
        <v>7</v>
      </c>
      <c r="M3" s="669"/>
      <c r="N3" s="669"/>
      <c r="O3" s="145" t="s">
        <v>84</v>
      </c>
      <c r="P3" s="296" t="s">
        <v>83</v>
      </c>
      <c r="Q3" s="145" t="s">
        <v>84</v>
      </c>
      <c r="R3" s="296" t="s">
        <v>83</v>
      </c>
      <c r="S3" s="297" t="s">
        <v>84</v>
      </c>
      <c r="T3" s="294" t="s">
        <v>83</v>
      </c>
      <c r="U3" s="645" t="s">
        <v>84</v>
      </c>
      <c r="V3" s="671"/>
      <c r="W3" s="645" t="s">
        <v>83</v>
      </c>
      <c r="X3" s="671"/>
      <c r="Y3" s="636"/>
      <c r="Z3" s="663"/>
      <c r="AA3" s="671"/>
      <c r="AB3" s="663"/>
      <c r="AD3" s="699"/>
      <c r="AE3" s="695"/>
      <c r="AF3" s="698"/>
      <c r="AG3" s="696"/>
      <c r="AH3" s="694"/>
      <c r="AI3" s="658"/>
    </row>
    <row r="4" spans="1:35" ht="15" thickBot="1" x14ac:dyDescent="0.4">
      <c r="A4" s="688"/>
      <c r="B4" s="663"/>
      <c r="C4" s="146" t="s">
        <v>2</v>
      </c>
      <c r="D4" s="146" t="s">
        <v>2</v>
      </c>
      <c r="E4" s="146" t="s">
        <v>2</v>
      </c>
      <c r="F4" s="384" t="s">
        <v>2</v>
      </c>
      <c r="G4" s="298" t="s">
        <v>2</v>
      </c>
      <c r="H4" s="298" t="s">
        <v>2</v>
      </c>
      <c r="I4" s="299" t="s">
        <v>2</v>
      </c>
      <c r="J4" s="300" t="s">
        <v>2</v>
      </c>
      <c r="K4" s="298" t="s">
        <v>2</v>
      </c>
      <c r="L4" s="298" t="s">
        <v>2</v>
      </c>
      <c r="M4" s="211" t="s">
        <v>2</v>
      </c>
      <c r="N4" s="211" t="s">
        <v>2</v>
      </c>
      <c r="O4" s="300" t="s">
        <v>2</v>
      </c>
      <c r="P4" s="301" t="s">
        <v>2</v>
      </c>
      <c r="Q4" s="300" t="s">
        <v>2</v>
      </c>
      <c r="R4" s="302" t="s">
        <v>2</v>
      </c>
      <c r="S4" s="300" t="s">
        <v>2</v>
      </c>
      <c r="T4" s="301" t="s">
        <v>2</v>
      </c>
      <c r="U4" s="300" t="s">
        <v>2</v>
      </c>
      <c r="V4" s="301" t="s">
        <v>3</v>
      </c>
      <c r="W4" s="300" t="s">
        <v>2</v>
      </c>
      <c r="X4" s="301" t="s">
        <v>3</v>
      </c>
      <c r="Y4" s="301" t="s">
        <v>3</v>
      </c>
      <c r="Z4" s="301" t="s">
        <v>3</v>
      </c>
      <c r="AA4" s="301" t="s">
        <v>3</v>
      </c>
      <c r="AB4" s="298" t="s">
        <v>2</v>
      </c>
      <c r="AD4" s="215"/>
      <c r="AE4" s="216"/>
      <c r="AF4" s="217"/>
      <c r="AG4" s="218"/>
      <c r="AH4" s="219"/>
      <c r="AI4" s="220"/>
    </row>
    <row r="5" spans="1:35" ht="15.75" customHeight="1" thickBot="1" x14ac:dyDescent="0.4">
      <c r="A5" s="159" t="s">
        <v>14</v>
      </c>
      <c r="B5" s="303"/>
      <c r="C5" s="304">
        <f t="shared" ref="C5:S5" si="0">SUM(C6:C11)</f>
        <v>0</v>
      </c>
      <c r="D5" s="304">
        <f t="shared" si="0"/>
        <v>0</v>
      </c>
      <c r="E5" s="305">
        <f t="shared" si="0"/>
        <v>0</v>
      </c>
      <c r="F5" s="305">
        <f t="shared" si="0"/>
        <v>0</v>
      </c>
      <c r="G5" s="305">
        <f t="shared" si="0"/>
        <v>0</v>
      </c>
      <c r="H5" s="305">
        <f t="shared" si="0"/>
        <v>0</v>
      </c>
      <c r="I5" s="305">
        <f t="shared" si="0"/>
        <v>0</v>
      </c>
      <c r="J5" s="305">
        <f t="shared" si="0"/>
        <v>0</v>
      </c>
      <c r="K5" s="305">
        <f t="shared" si="0"/>
        <v>0</v>
      </c>
      <c r="L5" s="305">
        <f t="shared" si="0"/>
        <v>0</v>
      </c>
      <c r="M5" s="162">
        <f>SUM(M6:M11)</f>
        <v>0</v>
      </c>
      <c r="N5" s="501"/>
      <c r="O5" s="306">
        <f t="shared" si="0"/>
        <v>0</v>
      </c>
      <c r="P5" s="307">
        <f t="shared" si="0"/>
        <v>0</v>
      </c>
      <c r="Q5" s="306">
        <f t="shared" si="0"/>
        <v>0</v>
      </c>
      <c r="R5" s="308">
        <f t="shared" si="0"/>
        <v>0</v>
      </c>
      <c r="S5" s="306">
        <f t="shared" si="0"/>
        <v>0</v>
      </c>
      <c r="T5" s="307">
        <f t="shared" ref="T5:T11" si="1">K5+H5</f>
        <v>0</v>
      </c>
      <c r="U5" s="306">
        <f>S5+Q5</f>
        <v>0</v>
      </c>
      <c r="V5" s="168" t="str">
        <f>IF(O5+Q5+S5&lt;&gt;0,U5/(O5+Q5+S5),"")</f>
        <v/>
      </c>
      <c r="W5" s="306">
        <f t="shared" ref="W5:W11" si="2">R5+T5</f>
        <v>0</v>
      </c>
      <c r="X5" s="168">
        <f>IF(P5+R5+T5&lt;&gt;0,W5/(P5+R5+T5),0)</f>
        <v>0</v>
      </c>
      <c r="Y5" s="385" t="str">
        <f>IF(SUM($G$6:$H$11)+SUM($J$6:$K$11)&gt;0, SUM($F$6:$F$11)/(SUM($G$6:$H$11)+SUM($J$6:$K$11)),"")</f>
        <v/>
      </c>
      <c r="Z5" s="309" t="str">
        <f>IF(SUM($G$6:$H$11)&gt;0, SUM($G$6:$G$11)/SUM($G$6:$H$11),"")</f>
        <v/>
      </c>
      <c r="AA5" s="309" t="str">
        <f t="shared" ref="AA5:AA11" si="3">IF((J5+K5)&lt;&gt;0,J5/(J5+K5),"")</f>
        <v/>
      </c>
      <c r="AB5" s="304">
        <f t="shared" ref="AB5:AB11" si="4">I5+L5</f>
        <v>0</v>
      </c>
      <c r="AD5" s="310">
        <f t="shared" ref="AD5:AD11" si="5">G5+H5+J5+K5</f>
        <v>0</v>
      </c>
      <c r="AE5" s="311">
        <f t="shared" ref="AE5:AE11" si="6">P5+W5</f>
        <v>0</v>
      </c>
      <c r="AF5" s="227" t="str">
        <f t="shared" ref="AF5:AF11" si="7">IF(AD5=AE5,"Yes","ERROR")</f>
        <v>Yes</v>
      </c>
      <c r="AG5" s="310">
        <f t="shared" ref="AG5:AG11" si="8">C5+D5-E5</f>
        <v>0</v>
      </c>
      <c r="AH5" s="227" t="str">
        <f t="shared" ref="AH5:AH11" si="9">IF(AD5&lt;=AG5,"Yes","ERROR")</f>
        <v>Yes</v>
      </c>
      <c r="AI5" s="220" t="b">
        <f>AG5-AD5=AB5</f>
        <v>1</v>
      </c>
    </row>
    <row r="6" spans="1:35" x14ac:dyDescent="0.35">
      <c r="A6" s="432" t="s">
        <v>357</v>
      </c>
      <c r="B6" s="433">
        <v>51</v>
      </c>
      <c r="C6" s="99"/>
      <c r="D6" s="99"/>
      <c r="E6" s="65"/>
      <c r="F6" s="65"/>
      <c r="G6" s="65"/>
      <c r="H6" s="65"/>
      <c r="I6" s="65"/>
      <c r="J6" s="65"/>
      <c r="K6" s="65"/>
      <c r="L6" s="65"/>
      <c r="M6" s="65"/>
      <c r="N6" s="65"/>
      <c r="O6" s="100"/>
      <c r="P6" s="101"/>
      <c r="Q6" s="100"/>
      <c r="R6" s="102"/>
      <c r="S6" s="100"/>
      <c r="T6" s="317">
        <f t="shared" si="1"/>
        <v>0</v>
      </c>
      <c r="U6" s="318">
        <f t="shared" ref="U6:U11" si="10">S6+Q6</f>
        <v>0</v>
      </c>
      <c r="V6" s="184" t="str">
        <f t="shared" ref="V6:V11" si="11">IF(SUM(O6:T6)&lt;&gt;0,U6/SUM(O6:T6),"")</f>
        <v/>
      </c>
      <c r="W6" s="318">
        <f t="shared" si="2"/>
        <v>0</v>
      </c>
      <c r="X6" s="184">
        <f t="shared" ref="X6:X11" si="12">IF(P6+R6+T6&lt;&gt;0,W6/(P6+R6+T6),0)</f>
        <v>0</v>
      </c>
      <c r="Y6" s="386" t="str">
        <f>IF(SUM($G6:$H6)+SUM($J6:$K6)&gt;0, SUM($F6:$F6)/(SUM($G6:$H6)+SUM($J6:$K6)),"")</f>
        <v/>
      </c>
      <c r="Z6" s="319" t="str">
        <f t="shared" ref="Z6:Z11" si="13">IF((G6+H6)&lt;&gt;0,G6/(G6+H6),"")</f>
        <v/>
      </c>
      <c r="AA6" s="319" t="str">
        <f t="shared" si="3"/>
        <v/>
      </c>
      <c r="AB6" s="320">
        <f t="shared" si="4"/>
        <v>0</v>
      </c>
      <c r="AD6" s="321">
        <f t="shared" si="5"/>
        <v>0</v>
      </c>
      <c r="AE6" s="322">
        <f t="shared" si="6"/>
        <v>0</v>
      </c>
      <c r="AF6" s="323" t="str">
        <f t="shared" si="7"/>
        <v>Yes</v>
      </c>
      <c r="AG6" s="321">
        <f t="shared" si="8"/>
        <v>0</v>
      </c>
      <c r="AH6" s="323" t="str">
        <f t="shared" si="9"/>
        <v>Yes</v>
      </c>
      <c r="AI6" s="220" t="b">
        <f t="shared" ref="AI6:AI11" si="14">AG6-AD6=AB6</f>
        <v>1</v>
      </c>
    </row>
    <row r="7" spans="1:35" ht="15" customHeight="1" x14ac:dyDescent="0.35">
      <c r="A7" s="422" t="s">
        <v>358</v>
      </c>
      <c r="B7" s="434">
        <v>52</v>
      </c>
      <c r="C7" s="99"/>
      <c r="D7" s="99"/>
      <c r="E7" s="65"/>
      <c r="F7" s="65"/>
      <c r="G7" s="65"/>
      <c r="H7" s="65"/>
      <c r="I7" s="65"/>
      <c r="J7" s="65"/>
      <c r="K7" s="65"/>
      <c r="L7" s="65"/>
      <c r="M7" s="65"/>
      <c r="N7" s="65"/>
      <c r="O7" s="100"/>
      <c r="P7" s="101"/>
      <c r="Q7" s="100"/>
      <c r="R7" s="102"/>
      <c r="S7" s="100"/>
      <c r="T7" s="312">
        <f t="shared" si="1"/>
        <v>0</v>
      </c>
      <c r="U7" s="313">
        <f t="shared" si="10"/>
        <v>0</v>
      </c>
      <c r="V7" s="174" t="str">
        <f t="shared" si="11"/>
        <v/>
      </c>
      <c r="W7" s="313">
        <f t="shared" si="2"/>
        <v>0</v>
      </c>
      <c r="X7" s="174">
        <f t="shared" si="12"/>
        <v>0</v>
      </c>
      <c r="Y7" s="387" t="str">
        <f t="shared" ref="Y7:Y10" si="15">IF(SUM($G7:$H7)+SUM($J7:$K7)&gt;0, SUM($F7:$F7)/(SUM($G7:$H7)+SUM($J7:$K7)),"")</f>
        <v/>
      </c>
      <c r="Z7" s="314" t="str">
        <f t="shared" si="13"/>
        <v/>
      </c>
      <c r="AA7" s="314" t="str">
        <f t="shared" si="3"/>
        <v/>
      </c>
      <c r="AB7" s="315">
        <f t="shared" si="4"/>
        <v>0</v>
      </c>
      <c r="AD7" s="316">
        <f t="shared" si="5"/>
        <v>0</v>
      </c>
      <c r="AE7" s="220">
        <f t="shared" si="6"/>
        <v>0</v>
      </c>
      <c r="AF7" s="230" t="str">
        <f t="shared" si="7"/>
        <v>Yes</v>
      </c>
      <c r="AG7" s="316">
        <f t="shared" si="8"/>
        <v>0</v>
      </c>
      <c r="AH7" s="230" t="str">
        <f t="shared" si="9"/>
        <v>Yes</v>
      </c>
      <c r="AI7" s="220" t="b">
        <f t="shared" si="14"/>
        <v>1</v>
      </c>
    </row>
    <row r="8" spans="1:35" x14ac:dyDescent="0.35">
      <c r="A8" s="422" t="s">
        <v>359</v>
      </c>
      <c r="B8" s="434">
        <v>53</v>
      </c>
      <c r="C8" s="99"/>
      <c r="D8" s="99"/>
      <c r="E8" s="65"/>
      <c r="F8" s="65"/>
      <c r="G8" s="65"/>
      <c r="H8" s="65"/>
      <c r="I8" s="65"/>
      <c r="J8" s="65"/>
      <c r="K8" s="65"/>
      <c r="L8" s="65"/>
      <c r="M8" s="65"/>
      <c r="N8" s="65"/>
      <c r="O8" s="100"/>
      <c r="P8" s="101"/>
      <c r="Q8" s="100"/>
      <c r="R8" s="102"/>
      <c r="S8" s="100"/>
      <c r="T8" s="312">
        <f t="shared" si="1"/>
        <v>0</v>
      </c>
      <c r="U8" s="313">
        <f t="shared" si="10"/>
        <v>0</v>
      </c>
      <c r="V8" s="174" t="str">
        <f t="shared" si="11"/>
        <v/>
      </c>
      <c r="W8" s="313">
        <f t="shared" si="2"/>
        <v>0</v>
      </c>
      <c r="X8" s="174">
        <f t="shared" si="12"/>
        <v>0</v>
      </c>
      <c r="Y8" s="387" t="str">
        <f t="shared" si="15"/>
        <v/>
      </c>
      <c r="Z8" s="314" t="str">
        <f t="shared" si="13"/>
        <v/>
      </c>
      <c r="AA8" s="314" t="str">
        <f t="shared" si="3"/>
        <v/>
      </c>
      <c r="AB8" s="315">
        <f t="shared" si="4"/>
        <v>0</v>
      </c>
      <c r="AD8" s="316">
        <f t="shared" si="5"/>
        <v>0</v>
      </c>
      <c r="AE8" s="220">
        <f t="shared" si="6"/>
        <v>0</v>
      </c>
      <c r="AF8" s="230" t="str">
        <f t="shared" si="7"/>
        <v>Yes</v>
      </c>
      <c r="AG8" s="316">
        <f t="shared" si="8"/>
        <v>0</v>
      </c>
      <c r="AH8" s="230" t="str">
        <f t="shared" si="9"/>
        <v>Yes</v>
      </c>
      <c r="AI8" s="220" t="b">
        <f t="shared" si="14"/>
        <v>1</v>
      </c>
    </row>
    <row r="9" spans="1:35" ht="15" customHeight="1" x14ac:dyDescent="0.35">
      <c r="A9" s="422" t="s">
        <v>360</v>
      </c>
      <c r="B9" s="434">
        <v>54</v>
      </c>
      <c r="C9" s="99"/>
      <c r="D9" s="99"/>
      <c r="E9" s="65"/>
      <c r="F9" s="65"/>
      <c r="G9" s="65"/>
      <c r="H9" s="65"/>
      <c r="I9" s="65"/>
      <c r="J9" s="65"/>
      <c r="K9" s="65"/>
      <c r="L9" s="65"/>
      <c r="M9" s="65"/>
      <c r="N9" s="65"/>
      <c r="O9" s="100"/>
      <c r="P9" s="101"/>
      <c r="Q9" s="100"/>
      <c r="R9" s="102"/>
      <c r="S9" s="100"/>
      <c r="T9" s="312">
        <f t="shared" si="1"/>
        <v>0</v>
      </c>
      <c r="U9" s="313">
        <f t="shared" si="10"/>
        <v>0</v>
      </c>
      <c r="V9" s="174" t="str">
        <f t="shared" si="11"/>
        <v/>
      </c>
      <c r="W9" s="313">
        <f t="shared" si="2"/>
        <v>0</v>
      </c>
      <c r="X9" s="174">
        <f t="shared" si="12"/>
        <v>0</v>
      </c>
      <c r="Y9" s="387" t="str">
        <f t="shared" si="15"/>
        <v/>
      </c>
      <c r="Z9" s="314" t="str">
        <f t="shared" si="13"/>
        <v/>
      </c>
      <c r="AA9" s="314" t="str">
        <f t="shared" si="3"/>
        <v/>
      </c>
      <c r="AB9" s="315">
        <f t="shared" si="4"/>
        <v>0</v>
      </c>
      <c r="AD9" s="316">
        <f t="shared" si="5"/>
        <v>0</v>
      </c>
      <c r="AE9" s="220">
        <f t="shared" si="6"/>
        <v>0</v>
      </c>
      <c r="AF9" s="230" t="str">
        <f t="shared" si="7"/>
        <v>Yes</v>
      </c>
      <c r="AG9" s="316">
        <f t="shared" si="8"/>
        <v>0</v>
      </c>
      <c r="AH9" s="230" t="str">
        <f t="shared" si="9"/>
        <v>Yes</v>
      </c>
      <c r="AI9" s="220" t="b">
        <f t="shared" si="14"/>
        <v>1</v>
      </c>
    </row>
    <row r="10" spans="1:35" x14ac:dyDescent="0.35">
      <c r="A10" s="422" t="s">
        <v>361</v>
      </c>
      <c r="B10" s="434">
        <v>55</v>
      </c>
      <c r="C10" s="99"/>
      <c r="D10" s="99"/>
      <c r="E10" s="65"/>
      <c r="F10" s="65"/>
      <c r="G10" s="65"/>
      <c r="H10" s="65"/>
      <c r="I10" s="65"/>
      <c r="J10" s="65"/>
      <c r="K10" s="65"/>
      <c r="L10" s="65"/>
      <c r="M10" s="65"/>
      <c r="N10" s="65"/>
      <c r="O10" s="100"/>
      <c r="P10" s="101"/>
      <c r="Q10" s="100"/>
      <c r="R10" s="102"/>
      <c r="S10" s="100"/>
      <c r="T10" s="312">
        <f t="shared" si="1"/>
        <v>0</v>
      </c>
      <c r="U10" s="313">
        <f t="shared" si="10"/>
        <v>0</v>
      </c>
      <c r="V10" s="174" t="str">
        <f t="shared" si="11"/>
        <v/>
      </c>
      <c r="W10" s="313">
        <f t="shared" si="2"/>
        <v>0</v>
      </c>
      <c r="X10" s="174">
        <f t="shared" si="12"/>
        <v>0</v>
      </c>
      <c r="Y10" s="387" t="str">
        <f t="shared" si="15"/>
        <v/>
      </c>
      <c r="Z10" s="314" t="str">
        <f t="shared" si="13"/>
        <v/>
      </c>
      <c r="AA10" s="314" t="str">
        <f t="shared" si="3"/>
        <v/>
      </c>
      <c r="AB10" s="315">
        <f t="shared" si="4"/>
        <v>0</v>
      </c>
      <c r="AD10" s="316">
        <f t="shared" si="5"/>
        <v>0</v>
      </c>
      <c r="AE10" s="220">
        <f t="shared" si="6"/>
        <v>0</v>
      </c>
      <c r="AF10" s="230" t="str">
        <f t="shared" si="7"/>
        <v>Yes</v>
      </c>
      <c r="AG10" s="316">
        <f t="shared" si="8"/>
        <v>0</v>
      </c>
      <c r="AH10" s="230" t="str">
        <f t="shared" si="9"/>
        <v>Yes</v>
      </c>
      <c r="AI10" s="220" t="b">
        <f t="shared" si="14"/>
        <v>1</v>
      </c>
    </row>
    <row r="11" spans="1:35" ht="15" thickBot="1" x14ac:dyDescent="0.4">
      <c r="A11" s="435" t="s">
        <v>425</v>
      </c>
      <c r="B11" s="436">
        <v>59</v>
      </c>
      <c r="C11" s="103"/>
      <c r="D11" s="103"/>
      <c r="E11" s="66"/>
      <c r="F11" s="66"/>
      <c r="G11" s="66"/>
      <c r="H11" s="66"/>
      <c r="I11" s="66"/>
      <c r="J11" s="66"/>
      <c r="K11" s="66"/>
      <c r="L11" s="66"/>
      <c r="M11" s="66"/>
      <c r="N11" s="66"/>
      <c r="O11" s="104"/>
      <c r="P11" s="105"/>
      <c r="Q11" s="104"/>
      <c r="R11" s="106"/>
      <c r="S11" s="104"/>
      <c r="T11" s="324">
        <f t="shared" si="1"/>
        <v>0</v>
      </c>
      <c r="U11" s="325">
        <f t="shared" si="10"/>
        <v>0</v>
      </c>
      <c r="V11" s="179" t="str">
        <f t="shared" si="11"/>
        <v/>
      </c>
      <c r="W11" s="325">
        <f t="shared" si="2"/>
        <v>0</v>
      </c>
      <c r="X11" s="179">
        <f t="shared" si="12"/>
        <v>0</v>
      </c>
      <c r="Y11" s="388" t="str">
        <f>IF(SUM($G11:$H11)+SUM($J11:$K11)&gt;0, SUM($F11:$F11)/(SUM($G11:$H11)+SUM($J11:$K11)),"")</f>
        <v/>
      </c>
      <c r="Z11" s="326" t="str">
        <f t="shared" si="13"/>
        <v/>
      </c>
      <c r="AA11" s="326" t="str">
        <f t="shared" si="3"/>
        <v/>
      </c>
      <c r="AB11" s="327">
        <f t="shared" si="4"/>
        <v>0</v>
      </c>
      <c r="AD11" s="328">
        <f t="shared" si="5"/>
        <v>0</v>
      </c>
      <c r="AE11" s="329">
        <f t="shared" si="6"/>
        <v>0</v>
      </c>
      <c r="AF11" s="233" t="str">
        <f t="shared" si="7"/>
        <v>Yes</v>
      </c>
      <c r="AG11" s="328">
        <f t="shared" si="8"/>
        <v>0</v>
      </c>
      <c r="AH11" s="233" t="str">
        <f t="shared" si="9"/>
        <v>Yes</v>
      </c>
      <c r="AI11" s="220" t="b">
        <f t="shared" si="14"/>
        <v>1</v>
      </c>
    </row>
    <row r="12" spans="1:35" ht="16.5" x14ac:dyDescent="0.35">
      <c r="A12" s="197" t="s">
        <v>512</v>
      </c>
      <c r="B12" s="198"/>
      <c r="C12" s="198"/>
      <c r="D12" s="140"/>
      <c r="F12" s="140"/>
      <c r="G12" s="142"/>
      <c r="H12" s="140"/>
      <c r="I12" s="142"/>
      <c r="J12" s="140"/>
      <c r="K12" s="140"/>
      <c r="L12" s="142"/>
      <c r="M12" s="140"/>
      <c r="N12" s="140"/>
      <c r="O12" s="140"/>
      <c r="P12" s="140"/>
      <c r="Q12" s="140"/>
      <c r="R12" s="142"/>
      <c r="T12" s="92"/>
      <c r="U12" s="92"/>
      <c r="V12" s="92"/>
      <c r="W12" s="128"/>
      <c r="X12" s="92"/>
      <c r="Y12" s="128"/>
    </row>
    <row r="13" spans="1:35" ht="16.5" x14ac:dyDescent="0.35">
      <c r="A13" s="197" t="s">
        <v>437</v>
      </c>
      <c r="B13" s="198"/>
      <c r="C13" s="198"/>
      <c r="D13" s="140"/>
      <c r="F13" s="140"/>
      <c r="G13" s="142"/>
      <c r="H13" s="140"/>
      <c r="I13" s="142"/>
      <c r="J13" s="140"/>
      <c r="K13" s="140"/>
      <c r="L13" s="142"/>
      <c r="M13" s="140"/>
      <c r="N13" s="140"/>
      <c r="O13" s="140"/>
      <c r="P13" s="140"/>
      <c r="Q13" s="140"/>
      <c r="R13" s="142"/>
      <c r="T13" s="92"/>
      <c r="U13" s="92"/>
      <c r="V13" s="92"/>
      <c r="W13" s="128"/>
      <c r="X13" s="92"/>
      <c r="Y13" s="128"/>
    </row>
    <row r="14" spans="1:35" ht="16.5" x14ac:dyDescent="0.35">
      <c r="A14" s="197" t="s">
        <v>438</v>
      </c>
      <c r="B14" s="198"/>
      <c r="C14" s="198"/>
      <c r="D14" s="140"/>
      <c r="F14" s="140"/>
      <c r="G14" s="142"/>
      <c r="H14" s="140"/>
      <c r="I14" s="142"/>
      <c r="J14" s="140"/>
      <c r="K14" s="140"/>
      <c r="L14" s="142"/>
      <c r="M14" s="140"/>
      <c r="N14" s="140"/>
      <c r="O14" s="140"/>
      <c r="P14" s="140"/>
      <c r="Q14" s="140"/>
      <c r="R14" s="142"/>
      <c r="T14" s="92"/>
      <c r="U14" s="92"/>
      <c r="V14" s="92"/>
      <c r="W14" s="128"/>
      <c r="X14" s="92"/>
      <c r="Y14" s="128"/>
    </row>
    <row r="15" spans="1:35" ht="18" customHeight="1" thickBot="1" x14ac:dyDescent="0.4">
      <c r="B15" s="198"/>
      <c r="C15" s="198"/>
      <c r="D15" s="198"/>
      <c r="E15" s="199"/>
      <c r="F15" s="200"/>
      <c r="G15" s="201"/>
      <c r="H15" s="200"/>
      <c r="I15" s="201"/>
      <c r="J15" s="200"/>
      <c r="K15" s="200"/>
      <c r="L15" s="201"/>
      <c r="M15" s="200"/>
      <c r="N15" s="200"/>
      <c r="O15" s="200"/>
      <c r="P15" s="200"/>
      <c r="Q15" s="200"/>
      <c r="R15" s="201"/>
      <c r="S15" s="199"/>
      <c r="T15" s="202"/>
      <c r="U15" s="203"/>
      <c r="V15" s="131"/>
      <c r="W15" s="202"/>
      <c r="X15" s="202"/>
      <c r="Y15" s="202"/>
      <c r="Z15" s="202"/>
      <c r="AA15" s="202"/>
      <c r="AB15" s="202"/>
    </row>
    <row r="16" spans="1:35" ht="15.75" customHeight="1" thickBot="1" x14ac:dyDescent="0.4">
      <c r="A16" s="686" t="s">
        <v>369</v>
      </c>
      <c r="B16" s="662" t="s">
        <v>15</v>
      </c>
      <c r="C16" s="662" t="s">
        <v>1</v>
      </c>
      <c r="D16" s="662" t="s">
        <v>5</v>
      </c>
      <c r="E16" s="662" t="s">
        <v>17</v>
      </c>
      <c r="F16" s="632" t="s">
        <v>278</v>
      </c>
      <c r="G16" s="633"/>
      <c r="H16" s="633"/>
      <c r="I16" s="633"/>
      <c r="J16" s="633"/>
      <c r="K16" s="633"/>
      <c r="L16" s="633"/>
      <c r="M16" s="634"/>
      <c r="N16" s="683" t="s">
        <v>10</v>
      </c>
      <c r="O16" s="684"/>
      <c r="P16" s="684"/>
      <c r="Q16" s="684"/>
      <c r="R16" s="684"/>
      <c r="S16" s="684"/>
      <c r="T16" s="684"/>
      <c r="U16" s="684"/>
      <c r="V16" s="684"/>
      <c r="W16" s="685"/>
      <c r="X16" s="633" t="s">
        <v>73</v>
      </c>
      <c r="Y16" s="634"/>
      <c r="Z16" s="662" t="s">
        <v>4</v>
      </c>
      <c r="AA16"/>
      <c r="AB16"/>
      <c r="AC16"/>
      <c r="AD16" s="696" t="s">
        <v>109</v>
      </c>
      <c r="AE16" s="697"/>
      <c r="AF16" s="697"/>
      <c r="AG16" s="697"/>
      <c r="AH16" s="697"/>
      <c r="AI16" s="697"/>
    </row>
    <row r="17" spans="1:35" ht="28.5" customHeight="1" thickBot="1" x14ac:dyDescent="0.4">
      <c r="A17" s="687"/>
      <c r="B17" s="682"/>
      <c r="C17" s="682"/>
      <c r="D17" s="682"/>
      <c r="E17" s="682"/>
      <c r="F17" s="659" t="s">
        <v>128</v>
      </c>
      <c r="G17" s="660"/>
      <c r="H17" s="661"/>
      <c r="I17" s="659" t="s">
        <v>129</v>
      </c>
      <c r="J17" s="660"/>
      <c r="K17" s="661"/>
      <c r="L17" s="668" t="s">
        <v>426</v>
      </c>
      <c r="M17" s="668" t="s">
        <v>427</v>
      </c>
      <c r="N17" s="632" t="s">
        <v>81</v>
      </c>
      <c r="O17" s="634"/>
      <c r="P17" s="632" t="s">
        <v>82</v>
      </c>
      <c r="Q17" s="634"/>
      <c r="R17" s="644" t="s">
        <v>86</v>
      </c>
      <c r="S17" s="670"/>
      <c r="T17" s="632" t="s">
        <v>87</v>
      </c>
      <c r="U17" s="633"/>
      <c r="V17" s="633"/>
      <c r="W17" s="634"/>
      <c r="X17" s="662" t="s">
        <v>495</v>
      </c>
      <c r="Y17" s="670" t="s">
        <v>16</v>
      </c>
      <c r="Z17" s="682"/>
      <c r="AA17"/>
      <c r="AB17"/>
      <c r="AC17"/>
      <c r="AD17" s="649" t="s">
        <v>212</v>
      </c>
      <c r="AE17" s="651" t="s">
        <v>213</v>
      </c>
      <c r="AF17" s="653" t="s">
        <v>210</v>
      </c>
      <c r="AG17" s="655" t="s">
        <v>111</v>
      </c>
      <c r="AH17" s="657" t="s">
        <v>209</v>
      </c>
      <c r="AI17" s="657" t="s">
        <v>270</v>
      </c>
    </row>
    <row r="18" spans="1:35" ht="74.25" customHeight="1" thickBot="1" x14ac:dyDescent="0.4">
      <c r="A18" s="687"/>
      <c r="B18" s="682"/>
      <c r="C18" s="663"/>
      <c r="D18" s="663"/>
      <c r="E18" s="663"/>
      <c r="F18" s="397" t="s">
        <v>443</v>
      </c>
      <c r="G18" s="398" t="s">
        <v>6</v>
      </c>
      <c r="H18" s="399" t="s">
        <v>7</v>
      </c>
      <c r="I18" s="397" t="s">
        <v>444</v>
      </c>
      <c r="J18" s="398" t="s">
        <v>6</v>
      </c>
      <c r="K18" s="398" t="s">
        <v>7</v>
      </c>
      <c r="L18" s="669"/>
      <c r="M18" s="669"/>
      <c r="N18" s="145" t="s">
        <v>84</v>
      </c>
      <c r="O18" s="296" t="s">
        <v>83</v>
      </c>
      <c r="P18" s="145" t="s">
        <v>84</v>
      </c>
      <c r="Q18" s="296" t="s">
        <v>83</v>
      </c>
      <c r="R18" s="396" t="s">
        <v>84</v>
      </c>
      <c r="S18" s="294" t="s">
        <v>83</v>
      </c>
      <c r="T18" s="645" t="s">
        <v>84</v>
      </c>
      <c r="U18" s="671"/>
      <c r="V18" s="645" t="s">
        <v>83</v>
      </c>
      <c r="W18" s="671"/>
      <c r="X18" s="663"/>
      <c r="Y18" s="671"/>
      <c r="Z18" s="663"/>
      <c r="AA18"/>
      <c r="AB18"/>
      <c r="AC18"/>
      <c r="AD18" s="699"/>
      <c r="AE18" s="695"/>
      <c r="AF18" s="698"/>
      <c r="AG18" s="696"/>
      <c r="AH18" s="694"/>
      <c r="AI18" s="658"/>
    </row>
    <row r="19" spans="1:35" ht="15" thickBot="1" x14ac:dyDescent="0.4">
      <c r="A19" s="688"/>
      <c r="B19" s="663"/>
      <c r="C19" s="401" t="s">
        <v>2</v>
      </c>
      <c r="D19" s="401" t="s">
        <v>2</v>
      </c>
      <c r="E19" s="401" t="s">
        <v>2</v>
      </c>
      <c r="F19" s="298" t="s">
        <v>2</v>
      </c>
      <c r="G19" s="298" t="s">
        <v>2</v>
      </c>
      <c r="H19" s="400" t="s">
        <v>2</v>
      </c>
      <c r="I19" s="300" t="s">
        <v>2</v>
      </c>
      <c r="J19" s="298" t="s">
        <v>2</v>
      </c>
      <c r="K19" s="298" t="s">
        <v>2</v>
      </c>
      <c r="L19" s="211" t="s">
        <v>2</v>
      </c>
      <c r="M19" s="211" t="s">
        <v>2</v>
      </c>
      <c r="N19" s="300" t="s">
        <v>2</v>
      </c>
      <c r="O19" s="301" t="s">
        <v>2</v>
      </c>
      <c r="P19" s="300" t="s">
        <v>2</v>
      </c>
      <c r="Q19" s="302" t="s">
        <v>2</v>
      </c>
      <c r="R19" s="300" t="s">
        <v>2</v>
      </c>
      <c r="S19" s="301" t="s">
        <v>2</v>
      </c>
      <c r="T19" s="300" t="s">
        <v>2</v>
      </c>
      <c r="U19" s="301" t="s">
        <v>3</v>
      </c>
      <c r="V19" s="300" t="s">
        <v>2</v>
      </c>
      <c r="W19" s="301" t="s">
        <v>3</v>
      </c>
      <c r="X19" s="301" t="s">
        <v>3</v>
      </c>
      <c r="Y19" s="301" t="s">
        <v>3</v>
      </c>
      <c r="Z19" s="298" t="s">
        <v>2</v>
      </c>
      <c r="AA19"/>
      <c r="AB19"/>
      <c r="AC19"/>
      <c r="AD19" s="215"/>
      <c r="AE19" s="216"/>
      <c r="AF19" s="217"/>
      <c r="AG19" s="218"/>
      <c r="AH19" s="219"/>
      <c r="AI19" s="220"/>
    </row>
    <row r="20" spans="1:35" ht="15.75" customHeight="1" thickBot="1" x14ac:dyDescent="0.4">
      <c r="A20" s="159" t="s">
        <v>14</v>
      </c>
      <c r="B20" s="303"/>
      <c r="C20" s="304">
        <f>SUM(C21:C26)</f>
        <v>0</v>
      </c>
      <c r="D20" s="304">
        <f t="shared" ref="D20:R20" si="16">SUM(D21:D26)</f>
        <v>0</v>
      </c>
      <c r="E20" s="305">
        <f t="shared" si="16"/>
        <v>0</v>
      </c>
      <c r="F20" s="305">
        <f t="shared" si="16"/>
        <v>0</v>
      </c>
      <c r="G20" s="305">
        <f t="shared" si="16"/>
        <v>0</v>
      </c>
      <c r="H20" s="305">
        <f t="shared" si="16"/>
        <v>0</v>
      </c>
      <c r="I20" s="305">
        <f t="shared" si="16"/>
        <v>0</v>
      </c>
      <c r="J20" s="305">
        <f t="shared" si="16"/>
        <v>0</v>
      </c>
      <c r="K20" s="305">
        <f t="shared" si="16"/>
        <v>0</v>
      </c>
      <c r="L20" s="162">
        <f>SUM(L21:L26)</f>
        <v>0</v>
      </c>
      <c r="M20" s="501"/>
      <c r="N20" s="306">
        <f t="shared" si="16"/>
        <v>0</v>
      </c>
      <c r="O20" s="307">
        <f t="shared" si="16"/>
        <v>0</v>
      </c>
      <c r="P20" s="306">
        <f t="shared" si="16"/>
        <v>0</v>
      </c>
      <c r="Q20" s="308">
        <f t="shared" si="16"/>
        <v>0</v>
      </c>
      <c r="R20" s="306">
        <f t="shared" si="16"/>
        <v>0</v>
      </c>
      <c r="S20" s="307">
        <f t="shared" ref="S20:S26" si="17">J20+G20</f>
        <v>0</v>
      </c>
      <c r="T20" s="306">
        <f>R20+P20</f>
        <v>0</v>
      </c>
      <c r="U20" s="168" t="str">
        <f>IF(N20+P20+R20&lt;&gt;0,T20/(N20+P20+R20),"")</f>
        <v/>
      </c>
      <c r="V20" s="306">
        <f t="shared" ref="V20:V26" si="18">Q20+S20</f>
        <v>0</v>
      </c>
      <c r="W20" s="168">
        <f>IF(O20+Q20+S20&lt;&gt;0,V20/(O20+Q20+S20),0)</f>
        <v>0</v>
      </c>
      <c r="X20" s="309" t="str">
        <f>IF(SUM($G$6:$H$11)&gt;0, SUM($G$6:$G$11)/SUM($G$6:$H$11),"")</f>
        <v/>
      </c>
      <c r="Y20" s="309" t="str">
        <f t="shared" ref="Y20:Y26" si="19">IF((I20+J20)&lt;&gt;0,I20/(I20+J20),"")</f>
        <v/>
      </c>
      <c r="Z20" s="304">
        <f t="shared" ref="Z20:Z26" si="20">H20+K20</f>
        <v>0</v>
      </c>
      <c r="AA20"/>
      <c r="AB20"/>
      <c r="AC20"/>
      <c r="AD20" s="310">
        <f t="shared" ref="AD20:AD26" si="21">F20+G20+I20+J20</f>
        <v>0</v>
      </c>
      <c r="AE20" s="311">
        <f t="shared" ref="AE20:AE26" si="22">O20+V20</f>
        <v>0</v>
      </c>
      <c r="AF20" s="227" t="str">
        <f t="shared" ref="AF20:AF26" si="23">IF(AD20=AE20,"Yes","ERROR")</f>
        <v>Yes</v>
      </c>
      <c r="AG20" s="310">
        <f t="shared" ref="AG20:AG26" si="24">C20+D20-E20</f>
        <v>0</v>
      </c>
      <c r="AH20" s="227" t="str">
        <f t="shared" ref="AH20:AH26" si="25">IF(AD20&lt;=AG20,"Yes","ERROR")</f>
        <v>Yes</v>
      </c>
      <c r="AI20" s="220" t="b">
        <f t="shared" ref="AI20:AI26" si="26">AG20-AD20=Z20</f>
        <v>1</v>
      </c>
    </row>
    <row r="21" spans="1:35" x14ac:dyDescent="0.35">
      <c r="A21" s="432" t="s">
        <v>357</v>
      </c>
      <c r="B21" s="433">
        <v>51</v>
      </c>
      <c r="C21" s="99"/>
      <c r="D21" s="99"/>
      <c r="E21" s="65"/>
      <c r="F21" s="65"/>
      <c r="G21" s="65"/>
      <c r="H21" s="65"/>
      <c r="I21" s="65"/>
      <c r="J21" s="65"/>
      <c r="K21" s="65"/>
      <c r="L21" s="65"/>
      <c r="M21" s="65"/>
      <c r="N21" s="100"/>
      <c r="O21" s="101"/>
      <c r="P21" s="100"/>
      <c r="Q21" s="102"/>
      <c r="R21" s="100"/>
      <c r="S21" s="312">
        <f t="shared" si="17"/>
        <v>0</v>
      </c>
      <c r="T21" s="313">
        <f t="shared" ref="T21:T26" si="27">R21+P21</f>
        <v>0</v>
      </c>
      <c r="U21" s="174" t="str">
        <f t="shared" ref="U21:U22" si="28">IF(SUM(N21:S21)&lt;&gt;0,T21/SUM(N21:S21),"")</f>
        <v/>
      </c>
      <c r="V21" s="313">
        <f t="shared" si="18"/>
        <v>0</v>
      </c>
      <c r="W21" s="174">
        <f t="shared" ref="W21:W26" si="29">IF(O21+Q21+S21&lt;&gt;0,V21/(O21+Q21+S21),0)</f>
        <v>0</v>
      </c>
      <c r="X21" s="319" t="str">
        <f t="shared" ref="X21:X26" si="30">IF((F21+G21)&lt;&gt;0,F21/(F21+G21),"")</f>
        <v/>
      </c>
      <c r="Y21" s="314" t="str">
        <f t="shared" si="19"/>
        <v/>
      </c>
      <c r="Z21" s="315">
        <f t="shared" si="20"/>
        <v>0</v>
      </c>
      <c r="AA21"/>
      <c r="AB21"/>
      <c r="AC21"/>
      <c r="AD21" s="316">
        <f t="shared" si="21"/>
        <v>0</v>
      </c>
      <c r="AE21" s="220">
        <f t="shared" si="22"/>
        <v>0</v>
      </c>
      <c r="AF21" s="230" t="str">
        <f t="shared" si="23"/>
        <v>Yes</v>
      </c>
      <c r="AG21" s="316">
        <f t="shared" si="24"/>
        <v>0</v>
      </c>
      <c r="AH21" s="230" t="str">
        <f t="shared" si="25"/>
        <v>Yes</v>
      </c>
      <c r="AI21" s="220" t="b">
        <f t="shared" si="26"/>
        <v>1</v>
      </c>
    </row>
    <row r="22" spans="1:35" ht="17.25" customHeight="1" x14ac:dyDescent="0.35">
      <c r="A22" s="422" t="s">
        <v>358</v>
      </c>
      <c r="B22" s="434">
        <v>52</v>
      </c>
      <c r="C22" s="99"/>
      <c r="D22" s="99"/>
      <c r="E22" s="65"/>
      <c r="F22" s="65"/>
      <c r="G22" s="65"/>
      <c r="H22" s="65"/>
      <c r="I22" s="65"/>
      <c r="J22" s="65"/>
      <c r="K22" s="65"/>
      <c r="L22" s="65"/>
      <c r="M22" s="65"/>
      <c r="N22" s="100"/>
      <c r="O22" s="101"/>
      <c r="P22" s="100"/>
      <c r="Q22" s="102"/>
      <c r="R22" s="100"/>
      <c r="S22" s="312">
        <f t="shared" si="17"/>
        <v>0</v>
      </c>
      <c r="T22" s="313">
        <f t="shared" si="27"/>
        <v>0</v>
      </c>
      <c r="U22" s="174" t="str">
        <f t="shared" si="28"/>
        <v/>
      </c>
      <c r="V22" s="313">
        <f t="shared" si="18"/>
        <v>0</v>
      </c>
      <c r="W22" s="174">
        <f t="shared" si="29"/>
        <v>0</v>
      </c>
      <c r="X22" s="319" t="str">
        <f t="shared" si="30"/>
        <v/>
      </c>
      <c r="Y22" s="314" t="str">
        <f t="shared" si="19"/>
        <v/>
      </c>
      <c r="Z22" s="315">
        <f t="shared" si="20"/>
        <v>0</v>
      </c>
      <c r="AA22"/>
      <c r="AB22"/>
      <c r="AC22"/>
      <c r="AD22" s="316">
        <f t="shared" si="21"/>
        <v>0</v>
      </c>
      <c r="AE22" s="220">
        <f t="shared" si="22"/>
        <v>0</v>
      </c>
      <c r="AF22" s="230" t="str">
        <f t="shared" si="23"/>
        <v>Yes</v>
      </c>
      <c r="AG22" s="316">
        <f t="shared" si="24"/>
        <v>0</v>
      </c>
      <c r="AH22" s="230" t="str">
        <f t="shared" si="25"/>
        <v>Yes</v>
      </c>
      <c r="AI22" s="220" t="b">
        <f t="shared" si="26"/>
        <v>1</v>
      </c>
    </row>
    <row r="23" spans="1:35" x14ac:dyDescent="0.35">
      <c r="A23" s="422" t="s">
        <v>359</v>
      </c>
      <c r="B23" s="434">
        <v>53</v>
      </c>
      <c r="C23" s="99"/>
      <c r="D23" s="99"/>
      <c r="E23" s="65"/>
      <c r="F23" s="65"/>
      <c r="G23" s="65"/>
      <c r="H23" s="65"/>
      <c r="I23" s="65"/>
      <c r="J23" s="65"/>
      <c r="K23" s="65"/>
      <c r="L23" s="65"/>
      <c r="M23" s="65"/>
      <c r="N23" s="100"/>
      <c r="O23" s="101"/>
      <c r="P23" s="100"/>
      <c r="Q23" s="102"/>
      <c r="R23" s="100"/>
      <c r="S23" s="317">
        <f t="shared" si="17"/>
        <v>0</v>
      </c>
      <c r="T23" s="318">
        <f t="shared" si="27"/>
        <v>0</v>
      </c>
      <c r="U23" s="184" t="str">
        <f t="shared" ref="U23:U26" si="31">IF(SUM(N23:S23)&lt;&gt;0,T23/SUM(N23:S23),"")</f>
        <v/>
      </c>
      <c r="V23" s="318">
        <f t="shared" si="18"/>
        <v>0</v>
      </c>
      <c r="W23" s="184">
        <f t="shared" si="29"/>
        <v>0</v>
      </c>
      <c r="X23" s="319" t="str">
        <f t="shared" si="30"/>
        <v/>
      </c>
      <c r="Y23" s="319" t="str">
        <f t="shared" si="19"/>
        <v/>
      </c>
      <c r="Z23" s="320">
        <f t="shared" si="20"/>
        <v>0</v>
      </c>
      <c r="AA23"/>
      <c r="AB23"/>
      <c r="AC23"/>
      <c r="AD23" s="321">
        <f t="shared" si="21"/>
        <v>0</v>
      </c>
      <c r="AE23" s="322">
        <f t="shared" si="22"/>
        <v>0</v>
      </c>
      <c r="AF23" s="323" t="str">
        <f t="shared" si="23"/>
        <v>Yes</v>
      </c>
      <c r="AG23" s="321">
        <f t="shared" si="24"/>
        <v>0</v>
      </c>
      <c r="AH23" s="323" t="str">
        <f t="shared" si="25"/>
        <v>Yes</v>
      </c>
      <c r="AI23" s="220" t="b">
        <f t="shared" si="26"/>
        <v>1</v>
      </c>
    </row>
    <row r="24" spans="1:35" ht="15" customHeight="1" x14ac:dyDescent="0.35">
      <c r="A24" s="422" t="s">
        <v>360</v>
      </c>
      <c r="B24" s="434">
        <v>54</v>
      </c>
      <c r="C24" s="99"/>
      <c r="D24" s="99"/>
      <c r="E24" s="65"/>
      <c r="F24" s="65"/>
      <c r="G24" s="65"/>
      <c r="H24" s="65"/>
      <c r="I24" s="65"/>
      <c r="J24" s="65"/>
      <c r="K24" s="65"/>
      <c r="L24" s="65"/>
      <c r="M24" s="65"/>
      <c r="N24" s="100"/>
      <c r="O24" s="101"/>
      <c r="P24" s="100"/>
      <c r="Q24" s="102"/>
      <c r="R24" s="100"/>
      <c r="S24" s="312">
        <f t="shared" si="17"/>
        <v>0</v>
      </c>
      <c r="T24" s="313">
        <f t="shared" si="27"/>
        <v>0</v>
      </c>
      <c r="U24" s="174" t="str">
        <f t="shared" si="31"/>
        <v/>
      </c>
      <c r="V24" s="313">
        <f t="shared" si="18"/>
        <v>0</v>
      </c>
      <c r="W24" s="174">
        <f t="shared" si="29"/>
        <v>0</v>
      </c>
      <c r="X24" s="314" t="str">
        <f t="shared" si="30"/>
        <v/>
      </c>
      <c r="Y24" s="314" t="str">
        <f t="shared" si="19"/>
        <v/>
      </c>
      <c r="Z24" s="315">
        <f t="shared" si="20"/>
        <v>0</v>
      </c>
      <c r="AA24"/>
      <c r="AB24"/>
      <c r="AC24"/>
      <c r="AD24" s="316">
        <f t="shared" si="21"/>
        <v>0</v>
      </c>
      <c r="AE24" s="220">
        <f t="shared" si="22"/>
        <v>0</v>
      </c>
      <c r="AF24" s="230" t="str">
        <f t="shared" si="23"/>
        <v>Yes</v>
      </c>
      <c r="AG24" s="316">
        <f t="shared" si="24"/>
        <v>0</v>
      </c>
      <c r="AH24" s="230" t="str">
        <f t="shared" si="25"/>
        <v>Yes</v>
      </c>
      <c r="AI24" s="220" t="b">
        <f t="shared" si="26"/>
        <v>1</v>
      </c>
    </row>
    <row r="25" spans="1:35" x14ac:dyDescent="0.35">
      <c r="A25" s="422" t="s">
        <v>361</v>
      </c>
      <c r="B25" s="434">
        <v>55</v>
      </c>
      <c r="C25" s="99"/>
      <c r="D25" s="99"/>
      <c r="E25" s="65"/>
      <c r="F25" s="65"/>
      <c r="G25" s="65"/>
      <c r="H25" s="65"/>
      <c r="I25" s="65"/>
      <c r="J25" s="65"/>
      <c r="K25" s="65"/>
      <c r="L25" s="65"/>
      <c r="M25" s="65"/>
      <c r="N25" s="100"/>
      <c r="O25" s="101"/>
      <c r="P25" s="100"/>
      <c r="Q25" s="102"/>
      <c r="R25" s="100"/>
      <c r="S25" s="312">
        <f t="shared" si="17"/>
        <v>0</v>
      </c>
      <c r="T25" s="313">
        <f t="shared" si="27"/>
        <v>0</v>
      </c>
      <c r="U25" s="174" t="str">
        <f t="shared" si="31"/>
        <v/>
      </c>
      <c r="V25" s="313">
        <f t="shared" si="18"/>
        <v>0</v>
      </c>
      <c r="W25" s="174">
        <f t="shared" si="29"/>
        <v>0</v>
      </c>
      <c r="X25" s="314" t="str">
        <f t="shared" si="30"/>
        <v/>
      </c>
      <c r="Y25" s="314" t="str">
        <f t="shared" si="19"/>
        <v/>
      </c>
      <c r="Z25" s="315">
        <f t="shared" si="20"/>
        <v>0</v>
      </c>
      <c r="AA25"/>
      <c r="AB25"/>
      <c r="AC25"/>
      <c r="AD25" s="316">
        <f t="shared" si="21"/>
        <v>0</v>
      </c>
      <c r="AE25" s="220">
        <f t="shared" si="22"/>
        <v>0</v>
      </c>
      <c r="AF25" s="230" t="str">
        <f t="shared" si="23"/>
        <v>Yes</v>
      </c>
      <c r="AG25" s="316">
        <f t="shared" si="24"/>
        <v>0</v>
      </c>
      <c r="AH25" s="230" t="str">
        <f t="shared" si="25"/>
        <v>Yes</v>
      </c>
      <c r="AI25" s="220" t="b">
        <f t="shared" si="26"/>
        <v>1</v>
      </c>
    </row>
    <row r="26" spans="1:35" ht="15" thickBot="1" x14ac:dyDescent="0.4">
      <c r="A26" s="435" t="s">
        <v>425</v>
      </c>
      <c r="B26" s="436">
        <v>59</v>
      </c>
      <c r="C26" s="103"/>
      <c r="D26" s="103"/>
      <c r="E26" s="66"/>
      <c r="F26" s="66"/>
      <c r="G26" s="66"/>
      <c r="H26" s="66"/>
      <c r="I26" s="66"/>
      <c r="J26" s="66"/>
      <c r="K26" s="66"/>
      <c r="L26" s="66"/>
      <c r="M26" s="66"/>
      <c r="N26" s="104"/>
      <c r="O26" s="105"/>
      <c r="P26" s="104"/>
      <c r="Q26" s="106"/>
      <c r="R26" s="104"/>
      <c r="S26" s="324">
        <f t="shared" si="17"/>
        <v>0</v>
      </c>
      <c r="T26" s="325">
        <f t="shared" si="27"/>
        <v>0</v>
      </c>
      <c r="U26" s="179" t="str">
        <f t="shared" si="31"/>
        <v/>
      </c>
      <c r="V26" s="325">
        <f t="shared" si="18"/>
        <v>0</v>
      </c>
      <c r="W26" s="179">
        <f t="shared" si="29"/>
        <v>0</v>
      </c>
      <c r="X26" s="326" t="str">
        <f t="shared" si="30"/>
        <v/>
      </c>
      <c r="Y26" s="326" t="str">
        <f t="shared" si="19"/>
        <v/>
      </c>
      <c r="Z26" s="327">
        <f t="shared" si="20"/>
        <v>0</v>
      </c>
      <c r="AA26"/>
      <c r="AB26"/>
      <c r="AC26"/>
      <c r="AD26" s="328">
        <f t="shared" si="21"/>
        <v>0</v>
      </c>
      <c r="AE26" s="329">
        <f t="shared" si="22"/>
        <v>0</v>
      </c>
      <c r="AF26" s="233" t="str">
        <f t="shared" si="23"/>
        <v>Yes</v>
      </c>
      <c r="AG26" s="328">
        <f t="shared" si="24"/>
        <v>0</v>
      </c>
      <c r="AH26" s="233" t="str">
        <f t="shared" si="25"/>
        <v>Yes</v>
      </c>
      <c r="AI26" s="220" t="b">
        <f t="shared" si="26"/>
        <v>1</v>
      </c>
    </row>
    <row r="27" spans="1:35" ht="16.5" x14ac:dyDescent="0.35">
      <c r="A27" s="197" t="s">
        <v>441</v>
      </c>
      <c r="B27" s="126"/>
      <c r="C27" s="140"/>
      <c r="D27" s="140"/>
      <c r="F27" s="140"/>
      <c r="G27" s="142"/>
      <c r="H27" s="140"/>
      <c r="I27" s="142"/>
      <c r="J27" s="140"/>
      <c r="K27" s="140"/>
      <c r="L27" s="142"/>
      <c r="M27" s="140"/>
      <c r="N27" s="140"/>
      <c r="O27" s="140"/>
      <c r="P27" s="140"/>
      <c r="Q27" s="140"/>
      <c r="R27" s="142"/>
      <c r="T27" s="128"/>
      <c r="U27" s="127"/>
      <c r="V27" s="92"/>
      <c r="W27" s="128"/>
      <c r="X27" s="92"/>
      <c r="Y27" s="128"/>
    </row>
    <row r="28" spans="1:35" ht="16.5" x14ac:dyDescent="0.35">
      <c r="A28" s="197" t="s">
        <v>442</v>
      </c>
      <c r="B28" s="198"/>
      <c r="C28" s="198"/>
      <c r="D28" s="140"/>
      <c r="F28" s="140"/>
      <c r="G28" s="142"/>
      <c r="H28" s="140"/>
      <c r="I28" s="142"/>
      <c r="J28" s="140"/>
      <c r="K28" s="140"/>
      <c r="L28" s="142"/>
      <c r="M28" s="140"/>
      <c r="N28" s="140"/>
      <c r="O28" s="140"/>
      <c r="P28" s="140"/>
      <c r="Q28" s="140"/>
      <c r="R28" s="142"/>
      <c r="T28" s="92"/>
      <c r="U28" s="92"/>
      <c r="V28" s="92"/>
      <c r="W28" s="128"/>
      <c r="X28" s="92"/>
      <c r="Y28" s="128"/>
    </row>
    <row r="29" spans="1:35" ht="16.5" x14ac:dyDescent="0.35">
      <c r="A29" s="197" t="s">
        <v>430</v>
      </c>
      <c r="B29" s="198"/>
      <c r="C29" s="198"/>
      <c r="D29" s="140"/>
      <c r="F29" s="140"/>
      <c r="G29" s="142"/>
      <c r="H29" s="140"/>
      <c r="I29" s="142"/>
      <c r="J29" s="140"/>
      <c r="K29" s="140"/>
      <c r="L29" s="142"/>
      <c r="M29" s="140"/>
      <c r="N29" s="140"/>
      <c r="O29" s="140"/>
      <c r="P29" s="140"/>
      <c r="Q29" s="140"/>
      <c r="R29" s="142"/>
      <c r="T29" s="92"/>
      <c r="U29" s="92"/>
      <c r="V29" s="92"/>
      <c r="W29" s="128"/>
      <c r="X29" s="92"/>
      <c r="Y29" s="128"/>
    </row>
    <row r="30" spans="1:35" ht="16.5" x14ac:dyDescent="0.35">
      <c r="A30" s="197" t="s">
        <v>445</v>
      </c>
      <c r="B30" s="198"/>
      <c r="C30" s="198"/>
      <c r="D30" s="140"/>
      <c r="F30" s="140"/>
      <c r="G30" s="142"/>
      <c r="H30" s="140"/>
      <c r="I30" s="142"/>
      <c r="J30" s="140"/>
      <c r="K30" s="140"/>
      <c r="L30" s="142"/>
      <c r="M30" s="140"/>
      <c r="N30" s="140"/>
      <c r="O30" s="140"/>
      <c r="P30" s="140"/>
      <c r="Q30" s="140"/>
      <c r="R30" s="142"/>
      <c r="T30" s="92"/>
      <c r="U30" s="92"/>
      <c r="V30" s="92"/>
      <c r="W30" s="128"/>
      <c r="X30" s="92"/>
      <c r="Y30" s="128"/>
    </row>
    <row r="31" spans="1:35" ht="15" thickBot="1" x14ac:dyDescent="0.4">
      <c r="A31" s="204"/>
    </row>
    <row r="32" spans="1:35" ht="33" customHeight="1" thickBot="1" x14ac:dyDescent="0.4">
      <c r="A32" s="686" t="s">
        <v>370</v>
      </c>
      <c r="B32" s="662" t="s">
        <v>15</v>
      </c>
      <c r="C32" s="662" t="s">
        <v>1</v>
      </c>
      <c r="D32" s="662" t="s">
        <v>5</v>
      </c>
      <c r="E32" s="662" t="s">
        <v>17</v>
      </c>
      <c r="F32" s="632" t="s">
        <v>11</v>
      </c>
      <c r="G32" s="633"/>
      <c r="H32" s="633"/>
      <c r="I32" s="634"/>
      <c r="J32" s="632" t="s">
        <v>10</v>
      </c>
      <c r="K32" s="633"/>
      <c r="L32" s="633"/>
      <c r="M32" s="633"/>
      <c r="N32" s="633"/>
      <c r="O32" s="634"/>
      <c r="P32" s="662" t="s">
        <v>29</v>
      </c>
      <c r="Q32" s="662" t="s">
        <v>96</v>
      </c>
      <c r="R32" s="128"/>
      <c r="S32" s="128"/>
      <c r="T32" s="128"/>
      <c r="U32" s="128"/>
      <c r="V32" s="128"/>
      <c r="W32" s="128"/>
      <c r="X32" s="128"/>
      <c r="Y32" s="128"/>
      <c r="AD32" s="697" t="s">
        <v>109</v>
      </c>
      <c r="AE32" s="697"/>
      <c r="AF32" s="697"/>
      <c r="AG32" s="697"/>
      <c r="AH32" s="697"/>
      <c r="AI32" s="697"/>
    </row>
    <row r="33" spans="1:35" ht="28.5" customHeight="1" thickBot="1" x14ac:dyDescent="0.4">
      <c r="A33" s="687"/>
      <c r="B33" s="682"/>
      <c r="C33" s="682"/>
      <c r="D33" s="682"/>
      <c r="E33" s="682"/>
      <c r="F33" s="662" t="s">
        <v>238</v>
      </c>
      <c r="G33" s="662" t="s">
        <v>239</v>
      </c>
      <c r="H33" s="668" t="s">
        <v>433</v>
      </c>
      <c r="I33" s="668" t="s">
        <v>434</v>
      </c>
      <c r="J33" s="632" t="s">
        <v>81</v>
      </c>
      <c r="K33" s="634"/>
      <c r="L33" s="632" t="s">
        <v>100</v>
      </c>
      <c r="M33" s="633"/>
      <c r="N33" s="633"/>
      <c r="O33" s="634"/>
      <c r="P33" s="682"/>
      <c r="Q33" s="682"/>
      <c r="R33" s="128"/>
      <c r="S33" s="128"/>
      <c r="T33" s="128"/>
      <c r="U33" s="128"/>
      <c r="V33" s="128"/>
      <c r="W33" s="128"/>
      <c r="X33" s="128"/>
      <c r="Y33" s="128"/>
      <c r="AD33" s="646" t="s">
        <v>106</v>
      </c>
      <c r="AE33" s="642" t="s">
        <v>271</v>
      </c>
      <c r="AF33" s="637" t="s">
        <v>108</v>
      </c>
      <c r="AG33" s="657" t="s">
        <v>111</v>
      </c>
      <c r="AH33" s="657" t="s">
        <v>110</v>
      </c>
      <c r="AI33" s="657" t="s">
        <v>272</v>
      </c>
    </row>
    <row r="34" spans="1:35" ht="43.5" customHeight="1" thickBot="1" x14ac:dyDescent="0.4">
      <c r="A34" s="687"/>
      <c r="B34" s="682"/>
      <c r="C34" s="663"/>
      <c r="D34" s="663"/>
      <c r="E34" s="663"/>
      <c r="F34" s="682"/>
      <c r="G34" s="682"/>
      <c r="H34" s="669"/>
      <c r="I34" s="669"/>
      <c r="J34" s="294" t="s">
        <v>84</v>
      </c>
      <c r="K34" s="294" t="s">
        <v>85</v>
      </c>
      <c r="L34" s="294" t="s">
        <v>84</v>
      </c>
      <c r="M34" s="294" t="s">
        <v>85</v>
      </c>
      <c r="N34" s="294" t="s">
        <v>84</v>
      </c>
      <c r="O34" s="294" t="s">
        <v>85</v>
      </c>
      <c r="P34" s="663"/>
      <c r="Q34" s="663"/>
      <c r="R34" s="128"/>
      <c r="S34" s="128"/>
      <c r="T34" s="128"/>
      <c r="U34" s="128"/>
      <c r="V34" s="128"/>
      <c r="W34" s="128"/>
      <c r="X34" s="128"/>
      <c r="Y34" s="128"/>
      <c r="AD34" s="648"/>
      <c r="AE34" s="700"/>
      <c r="AF34" s="701"/>
      <c r="AG34" s="694"/>
      <c r="AH34" s="694"/>
      <c r="AI34" s="658"/>
    </row>
    <row r="35" spans="1:35" ht="15" thickBot="1" x14ac:dyDescent="0.4">
      <c r="A35" s="688"/>
      <c r="B35" s="663"/>
      <c r="C35" s="384" t="s">
        <v>2</v>
      </c>
      <c r="D35" s="384" t="s">
        <v>2</v>
      </c>
      <c r="E35" s="381" t="s">
        <v>2</v>
      </c>
      <c r="F35" s="298" t="s">
        <v>2</v>
      </c>
      <c r="G35" s="298" t="s">
        <v>2</v>
      </c>
      <c r="H35" s="211" t="s">
        <v>2</v>
      </c>
      <c r="I35" s="211" t="s">
        <v>2</v>
      </c>
      <c r="J35" s="383" t="s">
        <v>2</v>
      </c>
      <c r="K35" s="298" t="s">
        <v>2</v>
      </c>
      <c r="L35" s="298" t="s">
        <v>2</v>
      </c>
      <c r="M35" s="298" t="s">
        <v>2</v>
      </c>
      <c r="N35" s="300" t="s">
        <v>3</v>
      </c>
      <c r="O35" s="301" t="s">
        <v>3</v>
      </c>
      <c r="P35" s="301" t="s">
        <v>3</v>
      </c>
      <c r="Q35" s="298" t="s">
        <v>2</v>
      </c>
      <c r="R35" s="128"/>
      <c r="S35" s="128"/>
      <c r="T35" s="128"/>
      <c r="U35" s="128"/>
      <c r="V35" s="128"/>
      <c r="W35" s="128"/>
      <c r="X35" s="128"/>
      <c r="Y35" s="128"/>
      <c r="AD35" s="215"/>
      <c r="AE35" s="216"/>
      <c r="AF35" s="217"/>
      <c r="AG35" s="218"/>
      <c r="AH35" s="219"/>
      <c r="AI35" s="220"/>
    </row>
    <row r="36" spans="1:35" ht="15" thickBot="1" x14ac:dyDescent="0.4">
      <c r="A36" s="159" t="s">
        <v>14</v>
      </c>
      <c r="B36" s="303"/>
      <c r="C36" s="304">
        <f t="shared" ref="C36:M36" si="32">SUM(C37:C42)</f>
        <v>0</v>
      </c>
      <c r="D36" s="304">
        <f t="shared" si="32"/>
        <v>0</v>
      </c>
      <c r="E36" s="330">
        <f t="shared" si="32"/>
        <v>0</v>
      </c>
      <c r="F36" s="304">
        <f t="shared" si="32"/>
        <v>0</v>
      </c>
      <c r="G36" s="304">
        <f t="shared" si="32"/>
        <v>0</v>
      </c>
      <c r="H36" s="162">
        <f>SUM(H37:H42)</f>
        <v>0</v>
      </c>
      <c r="I36" s="501"/>
      <c r="J36" s="331">
        <f t="shared" si="32"/>
        <v>0</v>
      </c>
      <c r="K36" s="308">
        <f t="shared" si="32"/>
        <v>0</v>
      </c>
      <c r="L36" s="332">
        <f t="shared" si="32"/>
        <v>0</v>
      </c>
      <c r="M36" s="308">
        <f t="shared" si="32"/>
        <v>0</v>
      </c>
      <c r="N36" s="154" t="str">
        <f>IF((J36+L36)&lt;&gt;0,L36/(J36+L36),"")</f>
        <v/>
      </c>
      <c r="O36" s="168" t="str">
        <f>IF((K36+M36)&lt;&gt;0,M36/(K36+M36),"")</f>
        <v/>
      </c>
      <c r="P36" s="168" t="str">
        <f t="shared" ref="P36:P42" si="33">IF((F36+G36)&lt;&gt;0,F36/(F36+G36),"")</f>
        <v/>
      </c>
      <c r="Q36" s="304">
        <f t="shared" ref="Q36:Q42" si="34">C36+D36-E36-F36-G36</f>
        <v>0</v>
      </c>
      <c r="R36" s="128"/>
      <c r="S36" s="128"/>
      <c r="T36" s="128"/>
      <c r="U36" s="128"/>
      <c r="V36" s="128"/>
      <c r="W36" s="128"/>
      <c r="X36" s="128"/>
      <c r="Y36" s="128"/>
      <c r="AD36" s="310">
        <f t="shared" ref="AD36:AD42" si="35">F36+G36</f>
        <v>0</v>
      </c>
      <c r="AE36" s="311">
        <f t="shared" ref="AE36:AE42" si="36">K36+M36</f>
        <v>0</v>
      </c>
      <c r="AF36" s="227" t="str">
        <f t="shared" ref="AF36:AF42" si="37">IF(AD36=AE36,"Yes","ERROR")</f>
        <v>Yes</v>
      </c>
      <c r="AG36" s="310">
        <f t="shared" ref="AG36:AG42" si="38">C36+D36-E36</f>
        <v>0</v>
      </c>
      <c r="AH36" s="227" t="str">
        <f t="shared" ref="AH36:AH42" si="39">IF(AD36&lt;=AG36,"Yes","ERROR")</f>
        <v>Yes</v>
      </c>
      <c r="AI36" s="220" t="b">
        <f t="shared" ref="AI36:AI42" si="40">AG36-AD36=Q36</f>
        <v>1</v>
      </c>
    </row>
    <row r="37" spans="1:35" x14ac:dyDescent="0.35">
      <c r="A37" s="432" t="s">
        <v>357</v>
      </c>
      <c r="B37" s="433">
        <v>51</v>
      </c>
      <c r="C37" s="107"/>
      <c r="D37" s="107"/>
      <c r="E37" s="108"/>
      <c r="F37" s="109"/>
      <c r="G37" s="113"/>
      <c r="H37" s="65"/>
      <c r="I37" s="65"/>
      <c r="J37" s="109"/>
      <c r="K37" s="113"/>
      <c r="L37" s="116"/>
      <c r="M37" s="110"/>
      <c r="N37" s="189" t="str">
        <f t="shared" ref="N37:O39" si="41">IF((J37+L37)&lt;&gt;0,L37/(J37+L37),"")</f>
        <v/>
      </c>
      <c r="O37" s="174" t="str">
        <f t="shared" si="41"/>
        <v/>
      </c>
      <c r="P37" s="174" t="str">
        <f t="shared" si="33"/>
        <v/>
      </c>
      <c r="Q37" s="315">
        <f t="shared" si="34"/>
        <v>0</v>
      </c>
      <c r="R37" s="128"/>
      <c r="S37" s="128"/>
      <c r="T37" s="128"/>
      <c r="U37" s="128"/>
      <c r="V37" s="128"/>
      <c r="W37" s="128"/>
      <c r="X37" s="128"/>
      <c r="Y37" s="128"/>
      <c r="AD37" s="316">
        <f t="shared" si="35"/>
        <v>0</v>
      </c>
      <c r="AE37" s="220">
        <f t="shared" si="36"/>
        <v>0</v>
      </c>
      <c r="AF37" s="230" t="str">
        <f>IF(AD37=AE37,"Yes","ERROR")</f>
        <v>Yes</v>
      </c>
      <c r="AG37" s="316">
        <f t="shared" si="38"/>
        <v>0</v>
      </c>
      <c r="AH37" s="230" t="str">
        <f>IF(AD37&lt;=AG37,"Yes","ERROR")</f>
        <v>Yes</v>
      </c>
      <c r="AI37" s="220" t="b">
        <f t="shared" si="40"/>
        <v>1</v>
      </c>
    </row>
    <row r="38" spans="1:35" x14ac:dyDescent="0.35">
      <c r="A38" s="422" t="s">
        <v>358</v>
      </c>
      <c r="B38" s="434">
        <v>52</v>
      </c>
      <c r="C38" s="107"/>
      <c r="D38" s="107"/>
      <c r="E38" s="108"/>
      <c r="F38" s="109"/>
      <c r="G38" s="113"/>
      <c r="H38" s="65"/>
      <c r="I38" s="65"/>
      <c r="J38" s="51"/>
      <c r="K38" s="52"/>
      <c r="L38" s="116"/>
      <c r="M38" s="110"/>
      <c r="N38" s="189" t="str">
        <f t="shared" si="41"/>
        <v/>
      </c>
      <c r="O38" s="174" t="str">
        <f t="shared" si="41"/>
        <v/>
      </c>
      <c r="P38" s="174" t="str">
        <f t="shared" si="33"/>
        <v/>
      </c>
      <c r="Q38" s="315">
        <f t="shared" si="34"/>
        <v>0</v>
      </c>
      <c r="R38" s="128"/>
      <c r="S38" s="128"/>
      <c r="T38" s="128"/>
      <c r="U38" s="128"/>
      <c r="V38" s="128"/>
      <c r="W38" s="128"/>
      <c r="X38" s="128"/>
      <c r="Y38" s="128"/>
      <c r="AD38" s="316">
        <f t="shared" si="35"/>
        <v>0</v>
      </c>
      <c r="AE38" s="220">
        <f t="shared" si="36"/>
        <v>0</v>
      </c>
      <c r="AF38" s="230" t="str">
        <f>IF(AD38=AE38,"Yes","ERROR")</f>
        <v>Yes</v>
      </c>
      <c r="AG38" s="316">
        <f t="shared" si="38"/>
        <v>0</v>
      </c>
      <c r="AH38" s="230" t="str">
        <f>IF(AD38&lt;=AG38,"Yes","ERROR")</f>
        <v>Yes</v>
      </c>
      <c r="AI38" s="220" t="b">
        <f t="shared" si="40"/>
        <v>1</v>
      </c>
    </row>
    <row r="39" spans="1:35" x14ac:dyDescent="0.35">
      <c r="A39" s="422" t="s">
        <v>359</v>
      </c>
      <c r="B39" s="434">
        <v>53</v>
      </c>
      <c r="C39" s="49"/>
      <c r="D39" s="49"/>
      <c r="E39" s="50"/>
      <c r="F39" s="61"/>
      <c r="G39" s="112"/>
      <c r="H39" s="65"/>
      <c r="I39" s="65"/>
      <c r="J39" s="51"/>
      <c r="K39" s="52"/>
      <c r="L39" s="114"/>
      <c r="M39" s="53"/>
      <c r="N39" s="185" t="str">
        <f t="shared" si="41"/>
        <v/>
      </c>
      <c r="O39" s="184" t="str">
        <f t="shared" si="41"/>
        <v/>
      </c>
      <c r="P39" s="184" t="str">
        <f t="shared" si="33"/>
        <v/>
      </c>
      <c r="Q39" s="320">
        <f t="shared" si="34"/>
        <v>0</v>
      </c>
      <c r="R39" s="128"/>
      <c r="S39" s="128"/>
      <c r="T39" s="128"/>
      <c r="U39" s="128"/>
      <c r="V39" s="128"/>
      <c r="W39" s="128"/>
      <c r="X39" s="128"/>
      <c r="Y39" s="128"/>
      <c r="AD39" s="321">
        <f t="shared" si="35"/>
        <v>0</v>
      </c>
      <c r="AE39" s="322">
        <f t="shared" si="36"/>
        <v>0</v>
      </c>
      <c r="AF39" s="323" t="str">
        <f t="shared" si="37"/>
        <v>Yes</v>
      </c>
      <c r="AG39" s="321">
        <f t="shared" si="38"/>
        <v>0</v>
      </c>
      <c r="AH39" s="323" t="str">
        <f t="shared" si="39"/>
        <v>Yes</v>
      </c>
      <c r="AI39" s="220" t="b">
        <f t="shared" si="40"/>
        <v>1</v>
      </c>
    </row>
    <row r="40" spans="1:35" x14ac:dyDescent="0.35">
      <c r="A40" s="422" t="s">
        <v>360</v>
      </c>
      <c r="B40" s="434">
        <v>54</v>
      </c>
      <c r="C40" s="59"/>
      <c r="D40" s="59"/>
      <c r="E40" s="60"/>
      <c r="F40" s="51"/>
      <c r="G40" s="52"/>
      <c r="H40" s="65"/>
      <c r="I40" s="65"/>
      <c r="J40" s="61"/>
      <c r="K40" s="112"/>
      <c r="L40" s="115"/>
      <c r="M40" s="62"/>
      <c r="N40" s="189" t="str">
        <f t="shared" ref="N40:N42" si="42">IF((J40+L40)&lt;&gt;0,L40/(J40+L40),"")</f>
        <v/>
      </c>
      <c r="O40" s="174" t="str">
        <f t="shared" ref="O40:O42" si="43">IF((K40+M40)&lt;&gt;0,M40/(K40+M40),"")</f>
        <v/>
      </c>
      <c r="P40" s="174" t="str">
        <f t="shared" si="33"/>
        <v/>
      </c>
      <c r="Q40" s="315">
        <f t="shared" si="34"/>
        <v>0</v>
      </c>
      <c r="R40" s="128"/>
      <c r="S40" s="128"/>
      <c r="T40" s="128"/>
      <c r="U40" s="128"/>
      <c r="V40" s="128"/>
      <c r="W40" s="128"/>
      <c r="X40" s="128"/>
      <c r="Y40" s="128"/>
      <c r="AD40" s="316">
        <f t="shared" si="35"/>
        <v>0</v>
      </c>
      <c r="AE40" s="220">
        <f t="shared" si="36"/>
        <v>0</v>
      </c>
      <c r="AF40" s="230" t="str">
        <f t="shared" si="37"/>
        <v>Yes</v>
      </c>
      <c r="AG40" s="316">
        <f t="shared" si="38"/>
        <v>0</v>
      </c>
      <c r="AH40" s="230" t="str">
        <f t="shared" si="39"/>
        <v>Yes</v>
      </c>
      <c r="AI40" s="220" t="b">
        <f t="shared" si="40"/>
        <v>1</v>
      </c>
    </row>
    <row r="41" spans="1:35" x14ac:dyDescent="0.35">
      <c r="A41" s="422" t="s">
        <v>361</v>
      </c>
      <c r="B41" s="434">
        <v>55</v>
      </c>
      <c r="C41" s="49"/>
      <c r="D41" s="49"/>
      <c r="E41" s="50"/>
      <c r="F41" s="51"/>
      <c r="G41" s="52"/>
      <c r="H41" s="65"/>
      <c r="I41" s="65"/>
      <c r="J41" s="51"/>
      <c r="K41" s="52"/>
      <c r="L41" s="114"/>
      <c r="M41" s="53"/>
      <c r="N41" s="189" t="str">
        <f t="shared" si="42"/>
        <v/>
      </c>
      <c r="O41" s="174" t="str">
        <f t="shared" si="43"/>
        <v/>
      </c>
      <c r="P41" s="174" t="str">
        <f t="shared" si="33"/>
        <v/>
      </c>
      <c r="Q41" s="315">
        <f t="shared" si="34"/>
        <v>0</v>
      </c>
      <c r="R41" s="128"/>
      <c r="S41" s="128"/>
      <c r="T41" s="128"/>
      <c r="U41" s="128"/>
      <c r="V41" s="128"/>
      <c r="W41" s="128"/>
      <c r="X41" s="128"/>
      <c r="Y41" s="128"/>
      <c r="AD41" s="316">
        <f t="shared" si="35"/>
        <v>0</v>
      </c>
      <c r="AE41" s="220">
        <f t="shared" si="36"/>
        <v>0</v>
      </c>
      <c r="AF41" s="230" t="str">
        <f t="shared" si="37"/>
        <v>Yes</v>
      </c>
      <c r="AG41" s="316">
        <f t="shared" si="38"/>
        <v>0</v>
      </c>
      <c r="AH41" s="230" t="str">
        <f t="shared" si="39"/>
        <v>Yes</v>
      </c>
      <c r="AI41" s="220" t="b">
        <f t="shared" si="40"/>
        <v>1</v>
      </c>
    </row>
    <row r="42" spans="1:35" ht="15" thickBot="1" x14ac:dyDescent="0.4">
      <c r="A42" s="435" t="s">
        <v>362</v>
      </c>
      <c r="B42" s="436">
        <v>59</v>
      </c>
      <c r="C42" s="54"/>
      <c r="D42" s="54"/>
      <c r="E42" s="55"/>
      <c r="F42" s="56"/>
      <c r="G42" s="57"/>
      <c r="H42" s="66"/>
      <c r="I42" s="66"/>
      <c r="J42" s="56"/>
      <c r="K42" s="57"/>
      <c r="L42" s="111"/>
      <c r="M42" s="58"/>
      <c r="N42" s="213" t="str">
        <f t="shared" si="42"/>
        <v/>
      </c>
      <c r="O42" s="179" t="str">
        <f t="shared" si="43"/>
        <v/>
      </c>
      <c r="P42" s="179" t="str">
        <f t="shared" si="33"/>
        <v/>
      </c>
      <c r="Q42" s="327">
        <f t="shared" si="34"/>
        <v>0</v>
      </c>
      <c r="R42" s="128"/>
      <c r="S42" s="128"/>
      <c r="T42" s="128"/>
      <c r="U42" s="128"/>
      <c r="V42" s="128"/>
      <c r="W42" s="128"/>
      <c r="X42" s="128"/>
      <c r="Y42" s="128"/>
      <c r="AD42" s="328">
        <f t="shared" si="35"/>
        <v>0</v>
      </c>
      <c r="AE42" s="329">
        <f t="shared" si="36"/>
        <v>0</v>
      </c>
      <c r="AF42" s="233" t="str">
        <f t="shared" si="37"/>
        <v>Yes</v>
      </c>
      <c r="AG42" s="328">
        <f t="shared" si="38"/>
        <v>0</v>
      </c>
      <c r="AH42" s="233" t="str">
        <f t="shared" si="39"/>
        <v>Yes</v>
      </c>
      <c r="AI42" s="220" t="b">
        <f t="shared" si="40"/>
        <v>1</v>
      </c>
    </row>
    <row r="43" spans="1:35" ht="19" customHeight="1" x14ac:dyDescent="0.35">
      <c r="A43" s="197" t="s">
        <v>446</v>
      </c>
      <c r="C43" s="128"/>
      <c r="D43" s="128"/>
      <c r="E43" s="128"/>
      <c r="F43" s="128"/>
      <c r="G43" s="128"/>
      <c r="H43" s="128"/>
      <c r="I43" s="128"/>
      <c r="J43" s="128"/>
      <c r="K43" s="128"/>
      <c r="L43" s="128"/>
      <c r="M43" s="128"/>
      <c r="N43" s="128"/>
      <c r="O43" s="128"/>
      <c r="P43" s="128"/>
      <c r="Q43" s="128"/>
      <c r="R43" s="128"/>
      <c r="S43" s="128"/>
      <c r="T43" s="128"/>
      <c r="U43" s="128"/>
      <c r="V43" s="128"/>
      <c r="W43" s="128"/>
      <c r="X43" s="128"/>
      <c r="Y43" s="128"/>
    </row>
    <row r="44" spans="1:35" ht="19" customHeight="1" x14ac:dyDescent="0.35">
      <c r="A44" s="197" t="s">
        <v>452</v>
      </c>
      <c r="C44" s="128"/>
      <c r="D44" s="128"/>
      <c r="E44" s="128"/>
      <c r="F44" s="128"/>
      <c r="G44" s="128"/>
      <c r="H44" s="128"/>
      <c r="I44" s="128"/>
      <c r="J44" s="128"/>
      <c r="K44" s="128"/>
      <c r="L44" s="128"/>
      <c r="M44" s="128"/>
      <c r="N44" s="128"/>
      <c r="O44" s="128"/>
      <c r="P44" s="128"/>
      <c r="Q44" s="128"/>
      <c r="R44" s="128"/>
      <c r="S44" s="128"/>
      <c r="T44" s="128"/>
      <c r="U44" s="128"/>
      <c r="V44" s="128"/>
      <c r="W44" s="128"/>
      <c r="X44" s="128"/>
      <c r="Y44" s="128"/>
    </row>
    <row r="45" spans="1:35" ht="12" customHeight="1" x14ac:dyDescent="0.35">
      <c r="C45" s="128"/>
      <c r="D45" s="128"/>
      <c r="E45" s="128"/>
      <c r="F45" s="128"/>
      <c r="G45" s="128"/>
      <c r="H45" s="128"/>
      <c r="I45" s="128"/>
      <c r="J45" s="128"/>
      <c r="K45" s="128"/>
      <c r="L45" s="128"/>
      <c r="M45" s="128"/>
      <c r="N45" s="128"/>
      <c r="O45" s="128"/>
      <c r="P45" s="128"/>
      <c r="Q45" s="128"/>
      <c r="R45" s="128"/>
      <c r="S45" s="128"/>
      <c r="T45" s="128"/>
      <c r="U45" s="128"/>
      <c r="V45" s="128"/>
      <c r="W45" s="128"/>
      <c r="X45" s="128"/>
      <c r="Y45" s="128"/>
    </row>
    <row r="46" spans="1:35" ht="15" thickBot="1" x14ac:dyDescent="0.4">
      <c r="A46" s="204"/>
      <c r="Z46" s="141"/>
      <c r="AA46" s="141"/>
    </row>
    <row r="47" spans="1:35" ht="15.75" customHeight="1" thickBot="1" x14ac:dyDescent="0.4">
      <c r="A47" s="686" t="s">
        <v>371</v>
      </c>
      <c r="B47" s="662" t="s">
        <v>15</v>
      </c>
      <c r="C47" s="662" t="s">
        <v>1</v>
      </c>
      <c r="D47" s="662" t="s">
        <v>5</v>
      </c>
      <c r="E47" s="662" t="s">
        <v>99</v>
      </c>
      <c r="F47" s="632" t="s">
        <v>11</v>
      </c>
      <c r="G47" s="633"/>
      <c r="H47" s="633"/>
      <c r="I47" s="634"/>
      <c r="J47" s="683" t="s">
        <v>10</v>
      </c>
      <c r="K47" s="684"/>
      <c r="L47" s="684"/>
      <c r="M47" s="684"/>
      <c r="N47" s="684"/>
      <c r="O47" s="685"/>
      <c r="P47" s="662" t="s">
        <v>415</v>
      </c>
      <c r="Q47" s="662" t="s">
        <v>96</v>
      </c>
      <c r="R47" s="128"/>
      <c r="S47" s="128"/>
      <c r="T47" s="128"/>
      <c r="U47" s="128"/>
      <c r="V47" s="128"/>
      <c r="W47" s="128"/>
      <c r="X47" s="128"/>
      <c r="Y47" s="128"/>
      <c r="AD47" s="479" t="s">
        <v>109</v>
      </c>
      <c r="AE47" s="480"/>
      <c r="AF47" s="480"/>
      <c r="AG47" s="480"/>
      <c r="AH47" s="481"/>
    </row>
    <row r="48" spans="1:35" ht="28.5" customHeight="1" thickBot="1" x14ac:dyDescent="0.4">
      <c r="A48" s="687"/>
      <c r="B48" s="682"/>
      <c r="C48" s="682"/>
      <c r="D48" s="682"/>
      <c r="E48" s="682"/>
      <c r="F48" s="680" t="s">
        <v>449</v>
      </c>
      <c r="G48" s="635" t="s">
        <v>414</v>
      </c>
      <c r="H48" s="668" t="s">
        <v>450</v>
      </c>
      <c r="I48" s="668" t="s">
        <v>451</v>
      </c>
      <c r="J48" s="632" t="s">
        <v>81</v>
      </c>
      <c r="K48" s="634"/>
      <c r="L48" s="632" t="s">
        <v>82</v>
      </c>
      <c r="M48" s="633"/>
      <c r="N48" s="633"/>
      <c r="O48" s="634"/>
      <c r="P48" s="682"/>
      <c r="Q48" s="682"/>
      <c r="R48" s="128"/>
      <c r="S48" s="128"/>
      <c r="T48" s="128"/>
      <c r="U48" s="128"/>
      <c r="V48" s="128"/>
      <c r="W48" s="128"/>
      <c r="X48" s="128"/>
      <c r="Y48" s="128"/>
      <c r="AD48" s="649" t="s">
        <v>106</v>
      </c>
      <c r="AE48" s="651" t="s">
        <v>107</v>
      </c>
      <c r="AF48" s="653" t="s">
        <v>108</v>
      </c>
      <c r="AG48" s="655" t="s">
        <v>111</v>
      </c>
      <c r="AH48" s="657" t="s">
        <v>110</v>
      </c>
      <c r="AI48" s="657" t="s">
        <v>273</v>
      </c>
    </row>
    <row r="49" spans="1:35" ht="50.25" customHeight="1" thickBot="1" x14ac:dyDescent="0.4">
      <c r="A49" s="687"/>
      <c r="B49" s="682"/>
      <c r="C49" s="663"/>
      <c r="D49" s="663"/>
      <c r="E49" s="663"/>
      <c r="F49" s="702"/>
      <c r="G49" s="636"/>
      <c r="H49" s="669"/>
      <c r="I49" s="669"/>
      <c r="J49" s="294" t="s">
        <v>84</v>
      </c>
      <c r="K49" s="294" t="s">
        <v>85</v>
      </c>
      <c r="L49" s="294" t="s">
        <v>84</v>
      </c>
      <c r="M49" s="294" t="s">
        <v>85</v>
      </c>
      <c r="N49" s="294" t="s">
        <v>84</v>
      </c>
      <c r="O49" s="294" t="s">
        <v>85</v>
      </c>
      <c r="P49" s="663"/>
      <c r="Q49" s="663"/>
      <c r="R49" s="128"/>
      <c r="S49" s="128"/>
      <c r="T49" s="128"/>
      <c r="U49" s="128"/>
      <c r="V49" s="128"/>
      <c r="W49" s="128"/>
      <c r="X49" s="128"/>
      <c r="Y49" s="128"/>
      <c r="AD49" s="699"/>
      <c r="AE49" s="695"/>
      <c r="AF49" s="698"/>
      <c r="AG49" s="696"/>
      <c r="AH49" s="694"/>
      <c r="AI49" s="658"/>
    </row>
    <row r="50" spans="1:35" ht="15" thickBot="1" x14ac:dyDescent="0.4">
      <c r="A50" s="688"/>
      <c r="B50" s="663"/>
      <c r="C50" s="146" t="s">
        <v>2</v>
      </c>
      <c r="D50" s="146" t="s">
        <v>2</v>
      </c>
      <c r="E50" s="146" t="s">
        <v>2</v>
      </c>
      <c r="F50" s="389" t="s">
        <v>2</v>
      </c>
      <c r="G50" s="390" t="s">
        <v>2</v>
      </c>
      <c r="H50" s="211" t="s">
        <v>2</v>
      </c>
      <c r="I50" s="211" t="s">
        <v>2</v>
      </c>
      <c r="J50" s="488" t="s">
        <v>2</v>
      </c>
      <c r="K50" s="298" t="s">
        <v>2</v>
      </c>
      <c r="L50" s="298" t="s">
        <v>2</v>
      </c>
      <c r="M50" s="298" t="s">
        <v>2</v>
      </c>
      <c r="N50" s="300" t="s">
        <v>3</v>
      </c>
      <c r="O50" s="301" t="s">
        <v>3</v>
      </c>
      <c r="P50" s="301" t="s">
        <v>3</v>
      </c>
      <c r="Q50" s="298" t="s">
        <v>2</v>
      </c>
      <c r="R50" s="128"/>
      <c r="S50" s="128"/>
      <c r="T50" s="128"/>
      <c r="U50" s="128"/>
      <c r="V50" s="128"/>
      <c r="W50" s="128"/>
      <c r="X50" s="128"/>
      <c r="Y50" s="128"/>
      <c r="AD50" s="215"/>
      <c r="AE50" s="216"/>
      <c r="AF50" s="217"/>
      <c r="AG50" s="218"/>
      <c r="AH50" s="219"/>
      <c r="AI50" s="220"/>
    </row>
    <row r="51" spans="1:35" ht="15" thickBot="1" x14ac:dyDescent="0.4">
      <c r="A51" s="159" t="s">
        <v>14</v>
      </c>
      <c r="B51" s="303"/>
      <c r="C51" s="304">
        <f t="shared" ref="C51:M51" si="44">SUM(C52:C57)</f>
        <v>0</v>
      </c>
      <c r="D51" s="304">
        <f t="shared" si="44"/>
        <v>0</v>
      </c>
      <c r="E51" s="330">
        <f t="shared" si="44"/>
        <v>0</v>
      </c>
      <c r="F51" s="306">
        <f t="shared" si="44"/>
        <v>0</v>
      </c>
      <c r="G51" s="307">
        <f t="shared" si="44"/>
        <v>0</v>
      </c>
      <c r="H51" s="162">
        <f>SUM(H52:H57)</f>
        <v>0</v>
      </c>
      <c r="I51" s="501"/>
      <c r="J51" s="331">
        <f t="shared" si="44"/>
        <v>0</v>
      </c>
      <c r="K51" s="308">
        <f t="shared" si="44"/>
        <v>0</v>
      </c>
      <c r="L51" s="333">
        <f t="shared" si="44"/>
        <v>0</v>
      </c>
      <c r="M51" s="334">
        <f t="shared" si="44"/>
        <v>0</v>
      </c>
      <c r="N51" s="154" t="str">
        <f>IF(J51+L51&lt;&gt;0,L51/(J51+L51),"")</f>
        <v/>
      </c>
      <c r="O51" s="168" t="str">
        <f>IF(M51+K51&lt;&gt;0,M51/(M51+K51),"")</f>
        <v/>
      </c>
      <c r="P51" s="335" t="str">
        <f>IF((F51+G51)&lt;&gt;0,F51/(F51+G51),"")</f>
        <v/>
      </c>
      <c r="Q51" s="298">
        <f t="shared" ref="Q51:Q57" si="45">C51+D51-E51-F51-G51</f>
        <v>0</v>
      </c>
      <c r="R51" s="128"/>
      <c r="S51" s="128"/>
      <c r="T51" s="128"/>
      <c r="U51" s="128"/>
      <c r="V51" s="128"/>
      <c r="W51" s="128"/>
      <c r="X51" s="128"/>
      <c r="Y51" s="128"/>
      <c r="AD51" s="310">
        <f t="shared" ref="AD51:AD57" si="46">F51+G51</f>
        <v>0</v>
      </c>
      <c r="AE51" s="311">
        <f t="shared" ref="AE51:AE57" si="47">K51+M51</f>
        <v>0</v>
      </c>
      <c r="AF51" s="227" t="str">
        <f t="shared" ref="AF51:AF57" si="48">IF(AD51=AE51,"Yes","ERROR")</f>
        <v>Yes</v>
      </c>
      <c r="AG51" s="310">
        <f t="shared" ref="AG51:AG57" si="49">C51+D51-E51</f>
        <v>0</v>
      </c>
      <c r="AH51" s="227" t="str">
        <f t="shared" ref="AH51:AH57" si="50">IF(AD51&lt;=AG51,"Yes","ERROR")</f>
        <v>Yes</v>
      </c>
      <c r="AI51" s="220" t="b">
        <f t="shared" ref="AI51:AI57" si="51">AG51-AD51=Q51</f>
        <v>1</v>
      </c>
    </row>
    <row r="52" spans="1:35" x14ac:dyDescent="0.35">
      <c r="A52" s="432" t="s">
        <v>357</v>
      </c>
      <c r="B52" s="433">
        <v>51</v>
      </c>
      <c r="C52" s="107"/>
      <c r="D52" s="107"/>
      <c r="E52" s="108"/>
      <c r="F52" s="109"/>
      <c r="G52" s="113"/>
      <c r="H52" s="65"/>
      <c r="I52" s="65"/>
      <c r="J52" s="109"/>
      <c r="K52" s="113"/>
      <c r="L52" s="51"/>
      <c r="M52" s="52"/>
      <c r="N52" s="336" t="str">
        <f t="shared" ref="N52:N53" si="52">IF(J52+L52&lt;&gt;0,L52/(J52+L52),"")</f>
        <v/>
      </c>
      <c r="O52" s="174" t="str">
        <f t="shared" ref="O52:O53" si="53">IF(M52+K52&lt;&gt;0,M52/(M52+K52),"")</f>
        <v/>
      </c>
      <c r="P52" s="337" t="str">
        <f>IF((F52+G52)&lt;&gt;0,F52/(F52+G52),"")</f>
        <v/>
      </c>
      <c r="Q52" s="338">
        <f t="shared" si="45"/>
        <v>0</v>
      </c>
      <c r="R52" s="128"/>
      <c r="S52" s="128"/>
      <c r="T52" s="128"/>
      <c r="U52" s="128"/>
      <c r="V52" s="128"/>
      <c r="W52" s="128"/>
      <c r="X52" s="128"/>
      <c r="Y52" s="128"/>
      <c r="AD52" s="316">
        <f t="shared" si="46"/>
        <v>0</v>
      </c>
      <c r="AE52" s="220">
        <f t="shared" si="47"/>
        <v>0</v>
      </c>
      <c r="AF52" s="230" t="str">
        <f t="shared" ref="AF52:AF53" si="54">IF(AD52=AE52,"Yes","ERROR")</f>
        <v>Yes</v>
      </c>
      <c r="AG52" s="316">
        <f t="shared" si="49"/>
        <v>0</v>
      </c>
      <c r="AH52" s="230" t="str">
        <f t="shared" ref="AH52:AH53" si="55">IF(AD52&lt;=AG52,"Yes","ERROR")</f>
        <v>Yes</v>
      </c>
      <c r="AI52" s="220" t="b">
        <f t="shared" si="51"/>
        <v>1</v>
      </c>
    </row>
    <row r="53" spans="1:35" x14ac:dyDescent="0.35">
      <c r="A53" s="422" t="s">
        <v>358</v>
      </c>
      <c r="B53" s="434">
        <v>52</v>
      </c>
      <c r="C53" s="107"/>
      <c r="D53" s="107"/>
      <c r="E53" s="108"/>
      <c r="F53" s="109"/>
      <c r="G53" s="113"/>
      <c r="H53" s="65"/>
      <c r="I53" s="65"/>
      <c r="J53" s="51"/>
      <c r="K53" s="52"/>
      <c r="L53" s="51"/>
      <c r="M53" s="52"/>
      <c r="N53" s="336" t="str">
        <f t="shared" si="52"/>
        <v/>
      </c>
      <c r="O53" s="174" t="str">
        <f t="shared" si="53"/>
        <v/>
      </c>
      <c r="P53" s="337" t="str">
        <f>IF((F53+G53)&lt;&gt;0,F53/(F53+G53),"")</f>
        <v/>
      </c>
      <c r="Q53" s="338">
        <f t="shared" si="45"/>
        <v>0</v>
      </c>
      <c r="R53" s="128"/>
      <c r="S53" s="128"/>
      <c r="T53" s="128"/>
      <c r="U53" s="128"/>
      <c r="V53" s="128"/>
      <c r="W53" s="128"/>
      <c r="X53" s="128"/>
      <c r="Y53" s="128"/>
      <c r="AD53" s="316">
        <f t="shared" si="46"/>
        <v>0</v>
      </c>
      <c r="AE53" s="220">
        <f t="shared" si="47"/>
        <v>0</v>
      </c>
      <c r="AF53" s="230" t="str">
        <f t="shared" si="54"/>
        <v>Yes</v>
      </c>
      <c r="AG53" s="316">
        <f t="shared" si="49"/>
        <v>0</v>
      </c>
      <c r="AH53" s="230" t="str">
        <f t="shared" si="55"/>
        <v>Yes</v>
      </c>
      <c r="AI53" s="220" t="b">
        <f t="shared" si="51"/>
        <v>1</v>
      </c>
    </row>
    <row r="54" spans="1:35" x14ac:dyDescent="0.35">
      <c r="A54" s="422" t="s">
        <v>359</v>
      </c>
      <c r="B54" s="434">
        <v>53</v>
      </c>
      <c r="C54" s="49"/>
      <c r="D54" s="49"/>
      <c r="E54" s="50"/>
      <c r="F54" s="61"/>
      <c r="G54" s="112"/>
      <c r="H54" s="65"/>
      <c r="I54" s="65"/>
      <c r="J54" s="51"/>
      <c r="K54" s="52"/>
      <c r="L54" s="51"/>
      <c r="M54" s="52"/>
      <c r="N54" s="339" t="str">
        <f t="shared" ref="N54:N57" si="56">IF(J54+L54&lt;&gt;0,L54/(J54+L54),"")</f>
        <v/>
      </c>
      <c r="O54" s="184" t="str">
        <f t="shared" ref="O54:O57" si="57">IF(M54+K54&lt;&gt;0,M54/(M54+K54),"")</f>
        <v/>
      </c>
      <c r="P54" s="340" t="str">
        <f t="shared" ref="P54:P57" si="58">IF((F54+G54)&lt;&gt;0,F54/(F54+G54),"")</f>
        <v/>
      </c>
      <c r="Q54" s="341">
        <f t="shared" si="45"/>
        <v>0</v>
      </c>
      <c r="R54" s="128"/>
      <c r="S54" s="128"/>
      <c r="T54" s="128"/>
      <c r="U54" s="128"/>
      <c r="V54" s="128"/>
      <c r="W54" s="128"/>
      <c r="X54" s="128"/>
      <c r="Y54" s="128"/>
      <c r="AD54" s="321">
        <f t="shared" si="46"/>
        <v>0</v>
      </c>
      <c r="AE54" s="322">
        <f t="shared" si="47"/>
        <v>0</v>
      </c>
      <c r="AF54" s="323" t="str">
        <f t="shared" si="48"/>
        <v>Yes</v>
      </c>
      <c r="AG54" s="321">
        <f t="shared" si="49"/>
        <v>0</v>
      </c>
      <c r="AH54" s="323" t="str">
        <f t="shared" si="50"/>
        <v>Yes</v>
      </c>
      <c r="AI54" s="220" t="b">
        <f t="shared" si="51"/>
        <v>1</v>
      </c>
    </row>
    <row r="55" spans="1:35" x14ac:dyDescent="0.35">
      <c r="A55" s="422" t="s">
        <v>360</v>
      </c>
      <c r="B55" s="434">
        <v>54</v>
      </c>
      <c r="C55" s="59"/>
      <c r="D55" s="59"/>
      <c r="E55" s="60"/>
      <c r="F55" s="51"/>
      <c r="G55" s="52"/>
      <c r="H55" s="65"/>
      <c r="I55" s="65"/>
      <c r="J55" s="61"/>
      <c r="K55" s="112"/>
      <c r="L55" s="51"/>
      <c r="M55" s="52"/>
      <c r="N55" s="336" t="str">
        <f t="shared" si="56"/>
        <v/>
      </c>
      <c r="O55" s="174" t="str">
        <f t="shared" si="57"/>
        <v/>
      </c>
      <c r="P55" s="337" t="str">
        <f t="shared" si="58"/>
        <v/>
      </c>
      <c r="Q55" s="338">
        <f t="shared" si="45"/>
        <v>0</v>
      </c>
      <c r="R55" s="128"/>
      <c r="S55" s="128"/>
      <c r="T55" s="128"/>
      <c r="U55" s="128"/>
      <c r="V55" s="128"/>
      <c r="W55" s="128"/>
      <c r="X55" s="128"/>
      <c r="Y55" s="128"/>
      <c r="AD55" s="316">
        <f t="shared" si="46"/>
        <v>0</v>
      </c>
      <c r="AE55" s="220">
        <f t="shared" si="47"/>
        <v>0</v>
      </c>
      <c r="AF55" s="230" t="str">
        <f t="shared" si="48"/>
        <v>Yes</v>
      </c>
      <c r="AG55" s="316">
        <f t="shared" si="49"/>
        <v>0</v>
      </c>
      <c r="AH55" s="230" t="str">
        <f t="shared" si="50"/>
        <v>Yes</v>
      </c>
      <c r="AI55" s="220" t="b">
        <f t="shared" si="51"/>
        <v>1</v>
      </c>
    </row>
    <row r="56" spans="1:35" x14ac:dyDescent="0.35">
      <c r="A56" s="422" t="s">
        <v>361</v>
      </c>
      <c r="B56" s="434">
        <v>55</v>
      </c>
      <c r="C56" s="49"/>
      <c r="D56" s="49"/>
      <c r="E56" s="50"/>
      <c r="F56" s="51"/>
      <c r="G56" s="52"/>
      <c r="H56" s="65"/>
      <c r="I56" s="65"/>
      <c r="J56" s="51"/>
      <c r="K56" s="52"/>
      <c r="L56" s="51"/>
      <c r="M56" s="52"/>
      <c r="N56" s="336" t="str">
        <f t="shared" si="56"/>
        <v/>
      </c>
      <c r="O56" s="174" t="str">
        <f t="shared" si="57"/>
        <v/>
      </c>
      <c r="P56" s="337" t="str">
        <f t="shared" si="58"/>
        <v/>
      </c>
      <c r="Q56" s="338">
        <f t="shared" si="45"/>
        <v>0</v>
      </c>
      <c r="R56" s="128"/>
      <c r="S56" s="128"/>
      <c r="T56" s="128"/>
      <c r="U56" s="128"/>
      <c r="V56" s="128"/>
      <c r="W56" s="128"/>
      <c r="X56" s="128"/>
      <c r="Y56" s="128"/>
      <c r="AD56" s="316">
        <f t="shared" si="46"/>
        <v>0</v>
      </c>
      <c r="AE56" s="220">
        <f t="shared" si="47"/>
        <v>0</v>
      </c>
      <c r="AF56" s="230" t="str">
        <f t="shared" si="48"/>
        <v>Yes</v>
      </c>
      <c r="AG56" s="316">
        <f t="shared" si="49"/>
        <v>0</v>
      </c>
      <c r="AH56" s="230" t="str">
        <f t="shared" si="50"/>
        <v>Yes</v>
      </c>
      <c r="AI56" s="220" t="b">
        <f t="shared" si="51"/>
        <v>1</v>
      </c>
    </row>
    <row r="57" spans="1:35" ht="15" thickBot="1" x14ac:dyDescent="0.4">
      <c r="A57" s="435" t="s">
        <v>362</v>
      </c>
      <c r="B57" s="436">
        <v>59</v>
      </c>
      <c r="C57" s="54"/>
      <c r="D57" s="54"/>
      <c r="E57" s="55"/>
      <c r="F57" s="56"/>
      <c r="G57" s="57"/>
      <c r="H57" s="66"/>
      <c r="I57" s="66"/>
      <c r="J57" s="56"/>
      <c r="K57" s="57"/>
      <c r="L57" s="56"/>
      <c r="M57" s="57"/>
      <c r="N57" s="342" t="str">
        <f t="shared" si="56"/>
        <v/>
      </c>
      <c r="O57" s="179" t="str">
        <f t="shared" si="57"/>
        <v/>
      </c>
      <c r="P57" s="343" t="str">
        <f t="shared" si="58"/>
        <v/>
      </c>
      <c r="Q57" s="344">
        <f t="shared" si="45"/>
        <v>0</v>
      </c>
      <c r="R57" s="128"/>
      <c r="S57" s="128"/>
      <c r="T57" s="128"/>
      <c r="U57" s="128"/>
      <c r="V57" s="128"/>
      <c r="W57" s="128"/>
      <c r="X57" s="128"/>
      <c r="Y57" s="128"/>
      <c r="AD57" s="328">
        <f t="shared" si="46"/>
        <v>0</v>
      </c>
      <c r="AE57" s="329">
        <f t="shared" si="47"/>
        <v>0</v>
      </c>
      <c r="AF57" s="233" t="str">
        <f t="shared" si="48"/>
        <v>Yes</v>
      </c>
      <c r="AG57" s="328">
        <f t="shared" si="49"/>
        <v>0</v>
      </c>
      <c r="AH57" s="233" t="str">
        <f t="shared" si="50"/>
        <v>Yes</v>
      </c>
      <c r="AI57" s="220" t="b">
        <f t="shared" si="51"/>
        <v>1</v>
      </c>
    </row>
    <row r="58" spans="1:35" ht="16.5" x14ac:dyDescent="0.35">
      <c r="A58" s="502" t="s">
        <v>447</v>
      </c>
      <c r="X58" s="128"/>
    </row>
    <row r="59" spans="1:35" ht="16.5" x14ac:dyDescent="0.35">
      <c r="A59" s="197" t="s">
        <v>448</v>
      </c>
      <c r="X59" s="128"/>
    </row>
    <row r="60" spans="1:35" ht="16.5" x14ac:dyDescent="0.35">
      <c r="A60" s="197" t="s">
        <v>453</v>
      </c>
      <c r="X60" s="128"/>
    </row>
    <row r="61" spans="1:35" x14ac:dyDescent="0.35">
      <c r="X61" s="128"/>
    </row>
    <row r="62" spans="1:35" x14ac:dyDescent="0.35">
      <c r="X62" s="128"/>
    </row>
    <row r="63" spans="1:35" x14ac:dyDescent="0.35">
      <c r="X63" s="128"/>
    </row>
    <row r="64" spans="1:35" x14ac:dyDescent="0.35">
      <c r="X64" s="128"/>
    </row>
    <row r="65" spans="24:24" x14ac:dyDescent="0.35">
      <c r="X65" s="128"/>
    </row>
    <row r="66" spans="24:24" x14ac:dyDescent="0.35">
      <c r="X66" s="128"/>
    </row>
    <row r="67" spans="24:24" x14ac:dyDescent="0.35">
      <c r="X67" s="128"/>
    </row>
    <row r="68" spans="24:24" x14ac:dyDescent="0.35">
      <c r="X68" s="128"/>
    </row>
    <row r="69" spans="24:24" x14ac:dyDescent="0.35">
      <c r="X69" s="128"/>
    </row>
    <row r="70" spans="24:24" x14ac:dyDescent="0.35">
      <c r="X70" s="128"/>
    </row>
    <row r="71" spans="24:24" x14ac:dyDescent="0.35">
      <c r="X71" s="128"/>
    </row>
    <row r="72" spans="24:24" x14ac:dyDescent="0.35">
      <c r="X72" s="128"/>
    </row>
  </sheetData>
  <sheetProtection algorithmName="SHA-512" hashValue="9Juq02vvo1LjVJCiZZ8w3YT89hRGq4+YociIcC8jh8VQlGzq2c3h7TSk3B96pIyalRTJDNv83ePEyzMGHlBI6A==" saltValue="MaBtBGYoXSbpcJckw6WANw==" spinCount="100000" sheet="1" formatCells="0"/>
  <mergeCells count="101">
    <mergeCell ref="A47:A50"/>
    <mergeCell ref="B47:B50"/>
    <mergeCell ref="C47:C49"/>
    <mergeCell ref="D47:D49"/>
    <mergeCell ref="E47:E49"/>
    <mergeCell ref="AD2:AD3"/>
    <mergeCell ref="F47:I47"/>
    <mergeCell ref="H48:H49"/>
    <mergeCell ref="I48:I49"/>
    <mergeCell ref="L17:L18"/>
    <mergeCell ref="M17:M18"/>
    <mergeCell ref="F16:M16"/>
    <mergeCell ref="H33:H34"/>
    <mergeCell ref="I33:I34"/>
    <mergeCell ref="P17:Q17"/>
    <mergeCell ref="A1:A4"/>
    <mergeCell ref="B1:B4"/>
    <mergeCell ref="C1:C3"/>
    <mergeCell ref="D1:D3"/>
    <mergeCell ref="E1:E3"/>
    <mergeCell ref="G48:G49"/>
    <mergeCell ref="J48:K48"/>
    <mergeCell ref="F48:F49"/>
    <mergeCell ref="E32:E34"/>
    <mergeCell ref="AI33:AI34"/>
    <mergeCell ref="AD32:AI32"/>
    <mergeCell ref="AI48:AI49"/>
    <mergeCell ref="N16:W16"/>
    <mergeCell ref="Z16:Z18"/>
    <mergeCell ref="AG48:AG49"/>
    <mergeCell ref="Q47:Q49"/>
    <mergeCell ref="AH48:AH49"/>
    <mergeCell ref="AD48:AD49"/>
    <mergeCell ref="AE48:AE49"/>
    <mergeCell ref="AF48:AF49"/>
    <mergeCell ref="AE33:AE34"/>
    <mergeCell ref="AF33:AF34"/>
    <mergeCell ref="AD33:AD34"/>
    <mergeCell ref="AG33:AG34"/>
    <mergeCell ref="AH33:AH34"/>
    <mergeCell ref="P47:P49"/>
    <mergeCell ref="L48:O48"/>
    <mergeCell ref="J47:O47"/>
    <mergeCell ref="L33:O33"/>
    <mergeCell ref="J33:K33"/>
    <mergeCell ref="J32:O32"/>
    <mergeCell ref="AH2:AH3"/>
    <mergeCell ref="AB1:AB3"/>
    <mergeCell ref="AH17:AH18"/>
    <mergeCell ref="AE2:AE3"/>
    <mergeCell ref="AD1:AI1"/>
    <mergeCell ref="AI2:AI3"/>
    <mergeCell ref="AF2:AF3"/>
    <mergeCell ref="E16:E18"/>
    <mergeCell ref="Y1:AA1"/>
    <mergeCell ref="AA2:AA3"/>
    <mergeCell ref="AG2:AG3"/>
    <mergeCell ref="AD16:AI16"/>
    <mergeCell ref="F17:H17"/>
    <mergeCell ref="AD17:AD18"/>
    <mergeCell ref="I17:K17"/>
    <mergeCell ref="N17:O17"/>
    <mergeCell ref="AI17:AI18"/>
    <mergeCell ref="AE17:AE18"/>
    <mergeCell ref="AF17:AF18"/>
    <mergeCell ref="AG17:AG18"/>
    <mergeCell ref="Z2:Z3"/>
    <mergeCell ref="Y2:Y3"/>
    <mergeCell ref="S2:T2"/>
    <mergeCell ref="U2:X2"/>
    <mergeCell ref="A32:A35"/>
    <mergeCell ref="B32:B35"/>
    <mergeCell ref="X17:X18"/>
    <mergeCell ref="Y17:Y18"/>
    <mergeCell ref="G33:G34"/>
    <mergeCell ref="F33:F34"/>
    <mergeCell ref="P32:P34"/>
    <mergeCell ref="Q32:Q34"/>
    <mergeCell ref="C32:C34"/>
    <mergeCell ref="D32:D34"/>
    <mergeCell ref="A16:A19"/>
    <mergeCell ref="B16:B19"/>
    <mergeCell ref="C16:C18"/>
    <mergeCell ref="D16:D18"/>
    <mergeCell ref="X16:Y16"/>
    <mergeCell ref="R17:S17"/>
    <mergeCell ref="T17:W17"/>
    <mergeCell ref="T18:U18"/>
    <mergeCell ref="V18:W18"/>
    <mergeCell ref="F32:I32"/>
    <mergeCell ref="U3:V3"/>
    <mergeCell ref="M2:M3"/>
    <mergeCell ref="N2:N3"/>
    <mergeCell ref="F2:F3"/>
    <mergeCell ref="O1:X1"/>
    <mergeCell ref="J2:L2"/>
    <mergeCell ref="G2:I2"/>
    <mergeCell ref="O2:P2"/>
    <mergeCell ref="Q2:R2"/>
    <mergeCell ref="W3:X3"/>
    <mergeCell ref="F1:N1"/>
  </mergeCells>
  <conditionalFormatting sqref="AF36:AF41">
    <cfRule type="expression" dxfId="24" priority="53">
      <formula>$AE36&lt;&gt;$AD36</formula>
    </cfRule>
  </conditionalFormatting>
  <conditionalFormatting sqref="AH36:AH41">
    <cfRule type="expression" dxfId="23" priority="51">
      <formula>$AD36&gt;$AG36</formula>
    </cfRule>
  </conditionalFormatting>
  <conditionalFormatting sqref="AF20:AF26">
    <cfRule type="expression" dxfId="22" priority="39">
      <formula>$AD20&lt;&gt;$AE20</formula>
    </cfRule>
    <cfRule type="expression" priority="41">
      <formula>$AD20&lt;&gt;$AE20</formula>
    </cfRule>
  </conditionalFormatting>
  <conditionalFormatting sqref="AI5:AI11 AI20:AI26 AI36:AI42 AI51:AI57">
    <cfRule type="expression" dxfId="21" priority="35">
      <formula>AI5=FALSE</formula>
    </cfRule>
  </conditionalFormatting>
  <conditionalFormatting sqref="Y5:Z5 X20">
    <cfRule type="expression" dxfId="20" priority="31">
      <formula>$Y$5&lt;(1-0.005)</formula>
    </cfRule>
  </conditionalFormatting>
  <conditionalFormatting sqref="P37:P41 AA6:AA10 Y6:Z11 X23:X26 P52:P56">
    <cfRule type="expression" dxfId="19" priority="30">
      <formula>P6&lt;(1-0.005)</formula>
    </cfRule>
  </conditionalFormatting>
  <conditionalFormatting sqref="P36">
    <cfRule type="expression" dxfId="18" priority="27">
      <formula>$P$36&lt;(1-0.005)</formula>
    </cfRule>
  </conditionalFormatting>
  <conditionalFormatting sqref="P42">
    <cfRule type="expression" dxfId="17" priority="26">
      <formula>P42&lt;(1-0.005)</formula>
    </cfRule>
  </conditionalFormatting>
  <conditionalFormatting sqref="P51">
    <cfRule type="expression" dxfId="16" priority="21">
      <formula>$P$51&lt;(1-0.005)</formula>
    </cfRule>
  </conditionalFormatting>
  <conditionalFormatting sqref="P57">
    <cfRule type="expression" dxfId="15" priority="20">
      <formula>P57&lt;(1-0.005)</formula>
    </cfRule>
  </conditionalFormatting>
  <conditionalFormatting sqref="AA5">
    <cfRule type="expression" dxfId="14" priority="19">
      <formula>$AA$5&lt;(1-0.005)</formula>
    </cfRule>
  </conditionalFormatting>
  <conditionalFormatting sqref="AA11">
    <cfRule type="expression" dxfId="13" priority="18">
      <formula>AA11&lt;(1-0.005)</formula>
    </cfRule>
  </conditionalFormatting>
  <conditionalFormatting sqref="AF42">
    <cfRule type="expression" dxfId="12" priority="62">
      <formula>$AE42&lt;&gt;$AD42</formula>
    </cfRule>
  </conditionalFormatting>
  <conditionalFormatting sqref="AH42">
    <cfRule type="expression" dxfId="11" priority="63">
      <formula>$AD42&gt;$AG42</formula>
    </cfRule>
  </conditionalFormatting>
  <conditionalFormatting sqref="Y21:Y25">
    <cfRule type="expression" dxfId="10" priority="4">
      <formula>Y21&lt;(1-0.005)</formula>
    </cfRule>
  </conditionalFormatting>
  <conditionalFormatting sqref="Y20">
    <cfRule type="expression" dxfId="9" priority="3">
      <formula>$AA$5&lt;(1-0.005)</formula>
    </cfRule>
  </conditionalFormatting>
  <conditionalFormatting sqref="Y26">
    <cfRule type="expression" dxfId="8" priority="2">
      <formula>Y26&lt;(1-0.005)</formula>
    </cfRule>
  </conditionalFormatting>
  <conditionalFormatting sqref="X21:X22">
    <cfRule type="expression" dxfId="7" priority="1">
      <formula>X21&lt;(1-0.005)</formula>
    </cfRule>
  </conditionalFormatting>
  <conditionalFormatting sqref="AH5:AH11">
    <cfRule type="expression" dxfId="6" priority="64">
      <formula>$AD5&gt;$AG5</formula>
    </cfRule>
  </conditionalFormatting>
  <conditionalFormatting sqref="AF5:AF11">
    <cfRule type="expression" dxfId="5" priority="65">
      <formula>$AD5&lt;&gt;$AE5</formula>
    </cfRule>
    <cfRule type="expression" priority="66">
      <formula>$AD5&lt;&gt;$AE5</formula>
    </cfRule>
  </conditionalFormatting>
  <conditionalFormatting sqref="AF51:AF57">
    <cfRule type="expression" dxfId="4" priority="67">
      <formula>$AE51&lt;&gt;$AD51</formula>
    </cfRule>
  </conditionalFormatting>
  <conditionalFormatting sqref="AH51:AH57">
    <cfRule type="expression" dxfId="3" priority="68">
      <formula>$AD51&gt;$AG51</formula>
    </cfRule>
  </conditionalFormatting>
  <conditionalFormatting sqref="AH20:AH26">
    <cfRule type="expression" dxfId="2" priority="69">
      <formula>$AD20&gt;$AG20</formula>
    </cfRule>
  </conditionalFormatting>
  <pageMargins left="0.25" right="0.25" top="0.25" bottom="0.25" header="0.3" footer="0.3"/>
  <pageSetup paperSize="5" scale="47"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K73"/>
  <sheetViews>
    <sheetView topLeftCell="B1" workbookViewId="0">
      <selection sqref="A1:F1"/>
    </sheetView>
  </sheetViews>
  <sheetFormatPr defaultColWidth="8.81640625" defaultRowHeight="14.5" x14ac:dyDescent="0.35"/>
  <cols>
    <col min="1" max="1" width="24.453125" style="128" customWidth="1"/>
    <col min="2" max="2" width="16.1796875" style="128" customWidth="1"/>
    <col min="3" max="3" width="53" style="128" customWidth="1"/>
    <col min="4" max="4" width="13.1796875" style="128" customWidth="1"/>
    <col min="5" max="5" width="33.54296875" style="128" customWidth="1"/>
    <col min="6" max="8" width="8.81640625" style="128"/>
    <col min="9" max="9" width="32.7265625" style="128" customWidth="1"/>
    <col min="10" max="10" width="13.453125" style="128" customWidth="1"/>
    <col min="11" max="11" width="11.81640625" style="128" customWidth="1"/>
    <col min="12" max="12" width="13.81640625" style="128" customWidth="1"/>
    <col min="13" max="16384" width="8.81640625" style="128"/>
  </cols>
  <sheetData>
    <row r="1" spans="1:11" ht="21.5" thickBot="1" x14ac:dyDescent="0.55000000000000004">
      <c r="A1" s="692" t="s">
        <v>365</v>
      </c>
      <c r="B1" s="693"/>
      <c r="C1" s="693"/>
      <c r="D1" s="693"/>
      <c r="E1" s="693"/>
      <c r="F1" s="693"/>
    </row>
    <row r="2" spans="1:11" ht="72.5" x14ac:dyDescent="0.35">
      <c r="A2" s="258" t="s">
        <v>67</v>
      </c>
      <c r="B2" s="259" t="s">
        <v>355</v>
      </c>
      <c r="C2" s="259" t="s">
        <v>14</v>
      </c>
      <c r="D2" s="259" t="s">
        <v>68</v>
      </c>
      <c r="E2" s="259" t="s">
        <v>98</v>
      </c>
      <c r="F2" s="260" t="s">
        <v>69</v>
      </c>
      <c r="H2" s="261" t="s">
        <v>68</v>
      </c>
      <c r="I2" s="259" t="s">
        <v>98</v>
      </c>
      <c r="J2" s="262" t="s">
        <v>366</v>
      </c>
    </row>
    <row r="3" spans="1:11" x14ac:dyDescent="0.35">
      <c r="A3" s="263"/>
      <c r="B3" s="263"/>
      <c r="C3" s="264"/>
      <c r="D3" s="264"/>
      <c r="E3" s="263" t="s">
        <v>70</v>
      </c>
      <c r="F3" s="264">
        <f>SUM(F4:F39)</f>
        <v>0</v>
      </c>
      <c r="H3" s="265">
        <v>1</v>
      </c>
      <c r="I3" s="266" t="s">
        <v>74</v>
      </c>
      <c r="J3" s="292">
        <f>F4+F10+F16+F22+F28+F34</f>
        <v>0</v>
      </c>
    </row>
    <row r="4" spans="1:11" x14ac:dyDescent="0.35">
      <c r="A4" s="437">
        <f>'1 Attestation &amp; Attachments'!$B$2</f>
        <v>0</v>
      </c>
      <c r="B4" s="438">
        <v>51</v>
      </c>
      <c r="C4" s="439" t="s">
        <v>357</v>
      </c>
      <c r="D4" s="440">
        <v>1</v>
      </c>
      <c r="E4" s="441" t="s">
        <v>74</v>
      </c>
      <c r="F4" s="72"/>
      <c r="H4" s="265">
        <v>2</v>
      </c>
      <c r="I4" s="266" t="s">
        <v>75</v>
      </c>
      <c r="J4" s="292">
        <f t="shared" ref="J4:J7" si="0">F5+F11+F17+F23+F29+F35</f>
        <v>0</v>
      </c>
    </row>
    <row r="5" spans="1:11" x14ac:dyDescent="0.35">
      <c r="A5" s="453">
        <f>$A$4</f>
        <v>0</v>
      </c>
      <c r="B5" s="443">
        <v>51</v>
      </c>
      <c r="C5" s="444" t="s">
        <v>357</v>
      </c>
      <c r="D5" s="445">
        <v>2</v>
      </c>
      <c r="E5" s="446" t="s">
        <v>75</v>
      </c>
      <c r="F5" s="73"/>
      <c r="H5" s="265">
        <v>3</v>
      </c>
      <c r="I5" s="266" t="s">
        <v>76</v>
      </c>
      <c r="J5" s="292">
        <f t="shared" si="0"/>
        <v>0</v>
      </c>
    </row>
    <row r="6" spans="1:11" x14ac:dyDescent="0.35">
      <c r="A6" s="442">
        <f t="shared" ref="A6:A39" si="1">$A$4</f>
        <v>0</v>
      </c>
      <c r="B6" s="443">
        <v>51</v>
      </c>
      <c r="C6" s="444" t="s">
        <v>357</v>
      </c>
      <c r="D6" s="445">
        <v>3</v>
      </c>
      <c r="E6" s="446" t="s">
        <v>76</v>
      </c>
      <c r="F6" s="73"/>
      <c r="H6" s="265">
        <v>4</v>
      </c>
      <c r="I6" s="266" t="s">
        <v>77</v>
      </c>
      <c r="J6" s="292">
        <f t="shared" si="0"/>
        <v>0</v>
      </c>
    </row>
    <row r="7" spans="1:11" x14ac:dyDescent="0.35">
      <c r="A7" s="442">
        <f t="shared" si="1"/>
        <v>0</v>
      </c>
      <c r="B7" s="443">
        <v>51</v>
      </c>
      <c r="C7" s="444" t="s">
        <v>357</v>
      </c>
      <c r="D7" s="445">
        <v>4</v>
      </c>
      <c r="E7" s="446" t="s">
        <v>77</v>
      </c>
      <c r="F7" s="73"/>
      <c r="H7" s="265">
        <v>5</v>
      </c>
      <c r="I7" s="266" t="s">
        <v>71</v>
      </c>
      <c r="J7" s="292">
        <f t="shared" si="0"/>
        <v>0</v>
      </c>
    </row>
    <row r="8" spans="1:11" x14ac:dyDescent="0.35">
      <c r="A8" s="442">
        <f t="shared" si="1"/>
        <v>0</v>
      </c>
      <c r="B8" s="443">
        <v>51</v>
      </c>
      <c r="C8" s="444" t="s">
        <v>357</v>
      </c>
      <c r="D8" s="445">
        <v>5</v>
      </c>
      <c r="E8" s="446" t="s">
        <v>71</v>
      </c>
      <c r="F8" s="73"/>
      <c r="H8" s="277">
        <v>99</v>
      </c>
      <c r="I8" s="278" t="s">
        <v>88</v>
      </c>
      <c r="J8" s="292">
        <f>F9+F15+F21+F27+F33+F39</f>
        <v>0</v>
      </c>
    </row>
    <row r="9" spans="1:11" x14ac:dyDescent="0.35">
      <c r="A9" s="447">
        <f t="shared" si="1"/>
        <v>0</v>
      </c>
      <c r="B9" s="448">
        <v>51</v>
      </c>
      <c r="C9" s="449" t="s">
        <v>357</v>
      </c>
      <c r="D9" s="450">
        <v>99</v>
      </c>
      <c r="E9" s="451" t="s">
        <v>88</v>
      </c>
      <c r="F9" s="74"/>
      <c r="H9" s="284"/>
      <c r="I9" s="285" t="s">
        <v>80</v>
      </c>
      <c r="J9" s="293">
        <f>SUM(J3:J8)</f>
        <v>0</v>
      </c>
    </row>
    <row r="10" spans="1:11" x14ac:dyDescent="0.35">
      <c r="A10" s="452">
        <f t="shared" si="1"/>
        <v>0</v>
      </c>
      <c r="B10" s="438">
        <v>52</v>
      </c>
      <c r="C10" s="439" t="s">
        <v>358</v>
      </c>
      <c r="D10" s="440">
        <v>1</v>
      </c>
      <c r="E10" s="441" t="s">
        <v>74</v>
      </c>
      <c r="F10" s="72"/>
    </row>
    <row r="11" spans="1:11" x14ac:dyDescent="0.35">
      <c r="A11" s="442">
        <f t="shared" si="1"/>
        <v>0</v>
      </c>
      <c r="B11" s="443">
        <v>52</v>
      </c>
      <c r="C11" s="444" t="s">
        <v>358</v>
      </c>
      <c r="D11" s="445">
        <v>2</v>
      </c>
      <c r="E11" s="446" t="s">
        <v>75</v>
      </c>
      <c r="F11" s="73"/>
      <c r="H11" s="287"/>
      <c r="I11" s="288" t="s">
        <v>223</v>
      </c>
      <c r="J11" s="287">
        <f>'4 Inpatient_Residential'!W5+'4 Inpatient_Residential'!V20+'4 Inpatient_Residential'!M36+'4 Inpatient_Residential'!M51</f>
        <v>0</v>
      </c>
    </row>
    <row r="12" spans="1:11" x14ac:dyDescent="0.35">
      <c r="A12" s="442">
        <f t="shared" si="1"/>
        <v>0</v>
      </c>
      <c r="B12" s="443">
        <v>52</v>
      </c>
      <c r="C12" s="444" t="s">
        <v>358</v>
      </c>
      <c r="D12" s="445">
        <v>3</v>
      </c>
      <c r="E12" s="446" t="s">
        <v>76</v>
      </c>
      <c r="F12" s="73"/>
      <c r="H12" s="290" t="s">
        <v>221</v>
      </c>
    </row>
    <row r="13" spans="1:11" x14ac:dyDescent="0.35">
      <c r="A13" s="442">
        <f t="shared" si="1"/>
        <v>0</v>
      </c>
      <c r="B13" s="443">
        <v>52</v>
      </c>
      <c r="C13" s="444" t="s">
        <v>358</v>
      </c>
      <c r="D13" s="445">
        <v>4</v>
      </c>
      <c r="E13" s="446" t="s">
        <v>77</v>
      </c>
      <c r="F13" s="73"/>
      <c r="G13" s="139"/>
    </row>
    <row r="14" spans="1:11" x14ac:dyDescent="0.35">
      <c r="A14" s="442">
        <f t="shared" si="1"/>
        <v>0</v>
      </c>
      <c r="B14" s="443">
        <v>52</v>
      </c>
      <c r="C14" s="444" t="s">
        <v>358</v>
      </c>
      <c r="D14" s="445">
        <v>5</v>
      </c>
      <c r="E14" s="446" t="s">
        <v>71</v>
      </c>
      <c r="F14" s="73"/>
    </row>
    <row r="15" spans="1:11" x14ac:dyDescent="0.35">
      <c r="A15" s="447">
        <f t="shared" si="1"/>
        <v>0</v>
      </c>
      <c r="B15" s="448">
        <v>52</v>
      </c>
      <c r="C15" s="449" t="s">
        <v>358</v>
      </c>
      <c r="D15" s="450">
        <v>99</v>
      </c>
      <c r="E15" s="451" t="s">
        <v>88</v>
      </c>
      <c r="F15" s="74"/>
    </row>
    <row r="16" spans="1:11" x14ac:dyDescent="0.35">
      <c r="A16" s="452">
        <f t="shared" si="1"/>
        <v>0</v>
      </c>
      <c r="B16" s="438">
        <v>53</v>
      </c>
      <c r="C16" s="439" t="s">
        <v>359</v>
      </c>
      <c r="D16" s="440">
        <v>1</v>
      </c>
      <c r="E16" s="441" t="s">
        <v>74</v>
      </c>
      <c r="F16" s="72"/>
    </row>
    <row r="17" spans="1:6" x14ac:dyDescent="0.35">
      <c r="A17" s="442">
        <f t="shared" si="1"/>
        <v>0</v>
      </c>
      <c r="B17" s="443">
        <v>53</v>
      </c>
      <c r="C17" s="444" t="s">
        <v>359</v>
      </c>
      <c r="D17" s="445">
        <v>2</v>
      </c>
      <c r="E17" s="446" t="s">
        <v>75</v>
      </c>
      <c r="F17" s="73"/>
    </row>
    <row r="18" spans="1:6" x14ac:dyDescent="0.35">
      <c r="A18" s="442">
        <f t="shared" si="1"/>
        <v>0</v>
      </c>
      <c r="B18" s="443">
        <v>53</v>
      </c>
      <c r="C18" s="444" t="s">
        <v>359</v>
      </c>
      <c r="D18" s="445">
        <v>3</v>
      </c>
      <c r="E18" s="446" t="s">
        <v>76</v>
      </c>
      <c r="F18" s="73"/>
    </row>
    <row r="19" spans="1:6" s="139" customFormat="1" x14ac:dyDescent="0.35">
      <c r="A19" s="442">
        <f t="shared" si="1"/>
        <v>0</v>
      </c>
      <c r="B19" s="443">
        <v>53</v>
      </c>
      <c r="C19" s="444" t="s">
        <v>359</v>
      </c>
      <c r="D19" s="445">
        <v>4</v>
      </c>
      <c r="E19" s="446" t="s">
        <v>77</v>
      </c>
      <c r="F19" s="73"/>
    </row>
    <row r="20" spans="1:6" x14ac:dyDescent="0.35">
      <c r="A20" s="442">
        <f t="shared" si="1"/>
        <v>0</v>
      </c>
      <c r="B20" s="443">
        <v>53</v>
      </c>
      <c r="C20" s="444" t="s">
        <v>359</v>
      </c>
      <c r="D20" s="445">
        <v>5</v>
      </c>
      <c r="E20" s="446" t="s">
        <v>71</v>
      </c>
      <c r="F20" s="73"/>
    </row>
    <row r="21" spans="1:6" x14ac:dyDescent="0.35">
      <c r="A21" s="447">
        <f t="shared" si="1"/>
        <v>0</v>
      </c>
      <c r="B21" s="448">
        <v>53</v>
      </c>
      <c r="C21" s="449" t="s">
        <v>359</v>
      </c>
      <c r="D21" s="450">
        <v>99</v>
      </c>
      <c r="E21" s="451" t="s">
        <v>88</v>
      </c>
      <c r="F21" s="74"/>
    </row>
    <row r="22" spans="1:6" x14ac:dyDescent="0.35">
      <c r="A22" s="452">
        <f t="shared" si="1"/>
        <v>0</v>
      </c>
      <c r="B22" s="438">
        <v>54</v>
      </c>
      <c r="C22" s="439" t="s">
        <v>360</v>
      </c>
      <c r="D22" s="440">
        <v>1</v>
      </c>
      <c r="E22" s="441" t="s">
        <v>74</v>
      </c>
      <c r="F22" s="72"/>
    </row>
    <row r="23" spans="1:6" x14ac:dyDescent="0.35">
      <c r="A23" s="442">
        <f t="shared" si="1"/>
        <v>0</v>
      </c>
      <c r="B23" s="443">
        <v>54</v>
      </c>
      <c r="C23" s="444" t="s">
        <v>360</v>
      </c>
      <c r="D23" s="445">
        <v>2</v>
      </c>
      <c r="E23" s="446" t="s">
        <v>75</v>
      </c>
      <c r="F23" s="73"/>
    </row>
    <row r="24" spans="1:6" x14ac:dyDescent="0.35">
      <c r="A24" s="442">
        <f t="shared" si="1"/>
        <v>0</v>
      </c>
      <c r="B24" s="443">
        <v>54</v>
      </c>
      <c r="C24" s="444" t="s">
        <v>360</v>
      </c>
      <c r="D24" s="445">
        <v>3</v>
      </c>
      <c r="E24" s="446" t="s">
        <v>76</v>
      </c>
      <c r="F24" s="73"/>
    </row>
    <row r="25" spans="1:6" s="139" customFormat="1" x14ac:dyDescent="0.35">
      <c r="A25" s="442">
        <f t="shared" si="1"/>
        <v>0</v>
      </c>
      <c r="B25" s="443">
        <v>54</v>
      </c>
      <c r="C25" s="444" t="s">
        <v>360</v>
      </c>
      <c r="D25" s="445">
        <v>4</v>
      </c>
      <c r="E25" s="446" t="s">
        <v>77</v>
      </c>
      <c r="F25" s="73"/>
    </row>
    <row r="26" spans="1:6" x14ac:dyDescent="0.35">
      <c r="A26" s="442">
        <f t="shared" si="1"/>
        <v>0</v>
      </c>
      <c r="B26" s="443">
        <v>54</v>
      </c>
      <c r="C26" s="444" t="s">
        <v>360</v>
      </c>
      <c r="D26" s="445">
        <v>5</v>
      </c>
      <c r="E26" s="446" t="s">
        <v>71</v>
      </c>
      <c r="F26" s="73"/>
    </row>
    <row r="27" spans="1:6" x14ac:dyDescent="0.35">
      <c r="A27" s="447">
        <f t="shared" si="1"/>
        <v>0</v>
      </c>
      <c r="B27" s="448">
        <v>54</v>
      </c>
      <c r="C27" s="449" t="s">
        <v>360</v>
      </c>
      <c r="D27" s="450">
        <v>99</v>
      </c>
      <c r="E27" s="451" t="s">
        <v>88</v>
      </c>
      <c r="F27" s="74"/>
    </row>
    <row r="28" spans="1:6" x14ac:dyDescent="0.35">
      <c r="A28" s="452">
        <f t="shared" si="1"/>
        <v>0</v>
      </c>
      <c r="B28" s="438">
        <v>55</v>
      </c>
      <c r="C28" s="439" t="s">
        <v>361</v>
      </c>
      <c r="D28" s="440">
        <v>1</v>
      </c>
      <c r="E28" s="441" t="s">
        <v>74</v>
      </c>
      <c r="F28" s="72"/>
    </row>
    <row r="29" spans="1:6" x14ac:dyDescent="0.35">
      <c r="A29" s="442">
        <f t="shared" si="1"/>
        <v>0</v>
      </c>
      <c r="B29" s="443">
        <v>55</v>
      </c>
      <c r="C29" s="444" t="s">
        <v>361</v>
      </c>
      <c r="D29" s="445">
        <v>2</v>
      </c>
      <c r="E29" s="446" t="s">
        <v>75</v>
      </c>
      <c r="F29" s="73"/>
    </row>
    <row r="30" spans="1:6" x14ac:dyDescent="0.35">
      <c r="A30" s="442">
        <f t="shared" si="1"/>
        <v>0</v>
      </c>
      <c r="B30" s="443">
        <v>55</v>
      </c>
      <c r="C30" s="444" t="s">
        <v>361</v>
      </c>
      <c r="D30" s="445">
        <v>3</v>
      </c>
      <c r="E30" s="446" t="s">
        <v>76</v>
      </c>
      <c r="F30" s="73"/>
    </row>
    <row r="31" spans="1:6" s="139" customFormat="1" x14ac:dyDescent="0.35">
      <c r="A31" s="442">
        <f t="shared" si="1"/>
        <v>0</v>
      </c>
      <c r="B31" s="443">
        <v>55</v>
      </c>
      <c r="C31" s="444" t="s">
        <v>361</v>
      </c>
      <c r="D31" s="445">
        <v>4</v>
      </c>
      <c r="E31" s="446" t="s">
        <v>77</v>
      </c>
      <c r="F31" s="73"/>
    </row>
    <row r="32" spans="1:6" x14ac:dyDescent="0.35">
      <c r="A32" s="442">
        <f t="shared" si="1"/>
        <v>0</v>
      </c>
      <c r="B32" s="443">
        <v>55</v>
      </c>
      <c r="C32" s="444" t="s">
        <v>361</v>
      </c>
      <c r="D32" s="445">
        <v>5</v>
      </c>
      <c r="E32" s="446" t="s">
        <v>71</v>
      </c>
      <c r="F32" s="73"/>
    </row>
    <row r="33" spans="1:6" x14ac:dyDescent="0.35">
      <c r="A33" s="447">
        <f t="shared" si="1"/>
        <v>0</v>
      </c>
      <c r="B33" s="448">
        <v>55</v>
      </c>
      <c r="C33" s="449" t="s">
        <v>361</v>
      </c>
      <c r="D33" s="450">
        <v>99</v>
      </c>
      <c r="E33" s="451" t="s">
        <v>88</v>
      </c>
      <c r="F33" s="74"/>
    </row>
    <row r="34" spans="1:6" x14ac:dyDescent="0.35">
      <c r="A34" s="452">
        <f t="shared" si="1"/>
        <v>0</v>
      </c>
      <c r="B34" s="438">
        <v>59</v>
      </c>
      <c r="C34" s="439" t="s">
        <v>367</v>
      </c>
      <c r="D34" s="440">
        <v>1</v>
      </c>
      <c r="E34" s="441" t="s">
        <v>74</v>
      </c>
      <c r="F34" s="72"/>
    </row>
    <row r="35" spans="1:6" x14ac:dyDescent="0.35">
      <c r="A35" s="442">
        <f t="shared" si="1"/>
        <v>0</v>
      </c>
      <c r="B35" s="443">
        <v>59</v>
      </c>
      <c r="C35" s="444" t="s">
        <v>367</v>
      </c>
      <c r="D35" s="445">
        <v>2</v>
      </c>
      <c r="E35" s="446" t="s">
        <v>75</v>
      </c>
      <c r="F35" s="73"/>
    </row>
    <row r="36" spans="1:6" x14ac:dyDescent="0.35">
      <c r="A36" s="442">
        <f t="shared" si="1"/>
        <v>0</v>
      </c>
      <c r="B36" s="443">
        <v>59</v>
      </c>
      <c r="C36" s="444" t="s">
        <v>367</v>
      </c>
      <c r="D36" s="445">
        <v>3</v>
      </c>
      <c r="E36" s="446" t="s">
        <v>76</v>
      </c>
      <c r="F36" s="73"/>
    </row>
    <row r="37" spans="1:6" s="139" customFormat="1" x14ac:dyDescent="0.35">
      <c r="A37" s="442">
        <f t="shared" si="1"/>
        <v>0</v>
      </c>
      <c r="B37" s="443">
        <v>59</v>
      </c>
      <c r="C37" s="444" t="s">
        <v>367</v>
      </c>
      <c r="D37" s="445">
        <v>4</v>
      </c>
      <c r="E37" s="446" t="s">
        <v>77</v>
      </c>
      <c r="F37" s="73"/>
    </row>
    <row r="38" spans="1:6" x14ac:dyDescent="0.35">
      <c r="A38" s="442">
        <f t="shared" si="1"/>
        <v>0</v>
      </c>
      <c r="B38" s="443">
        <v>59</v>
      </c>
      <c r="C38" s="444" t="s">
        <v>367</v>
      </c>
      <c r="D38" s="445">
        <v>5</v>
      </c>
      <c r="E38" s="446" t="s">
        <v>71</v>
      </c>
      <c r="F38" s="73"/>
    </row>
    <row r="39" spans="1:6" x14ac:dyDescent="0.35">
      <c r="A39" s="447">
        <f t="shared" si="1"/>
        <v>0</v>
      </c>
      <c r="B39" s="448">
        <v>59</v>
      </c>
      <c r="C39" s="449" t="s">
        <v>367</v>
      </c>
      <c r="D39" s="450">
        <v>99</v>
      </c>
      <c r="E39" s="451" t="s">
        <v>88</v>
      </c>
      <c r="F39" s="74"/>
    </row>
    <row r="43" spans="1:6" s="139" customFormat="1" x14ac:dyDescent="0.35">
      <c r="A43" s="128"/>
      <c r="B43" s="128"/>
      <c r="C43" s="128"/>
      <c r="D43" s="128"/>
      <c r="E43" s="128"/>
      <c r="F43" s="128"/>
    </row>
    <row r="49" spans="1:6" s="139" customFormat="1" x14ac:dyDescent="0.35">
      <c r="A49" s="128"/>
      <c r="B49" s="128"/>
      <c r="C49" s="128"/>
      <c r="D49" s="128"/>
      <c r="E49" s="128"/>
      <c r="F49" s="128"/>
    </row>
    <row r="55" spans="1:6" s="139" customFormat="1" x14ac:dyDescent="0.35">
      <c r="A55" s="128"/>
      <c r="B55" s="128"/>
      <c r="C55" s="128"/>
      <c r="D55" s="128"/>
      <c r="E55" s="128"/>
      <c r="F55" s="128"/>
    </row>
    <row r="61" spans="1:6" s="139" customFormat="1" x14ac:dyDescent="0.35">
      <c r="A61" s="128"/>
      <c r="B61" s="128"/>
      <c r="C61" s="128"/>
      <c r="D61" s="128"/>
      <c r="E61" s="128"/>
      <c r="F61" s="128"/>
    </row>
    <row r="67" spans="1:6" s="139" customFormat="1" x14ac:dyDescent="0.35">
      <c r="A67" s="128"/>
      <c r="B67" s="128"/>
      <c r="C67" s="128"/>
      <c r="D67" s="128"/>
      <c r="E67" s="128"/>
      <c r="F67" s="128"/>
    </row>
    <row r="73" spans="1:6" s="139" customFormat="1" x14ac:dyDescent="0.35">
      <c r="A73" s="128"/>
      <c r="B73" s="128"/>
      <c r="C73" s="128"/>
      <c r="D73" s="128"/>
      <c r="E73" s="128"/>
      <c r="F73" s="128"/>
    </row>
  </sheetData>
  <sheetProtection algorithmName="SHA-512" hashValue="+nRyGbkVpvvpcpjGjSXm7WhslyOmji1BlahMmfXj5ByWq8/Xd4ujDIES+bcSTTMwzO4trthSOCYIRHYRIPdnYA==" saltValue="P2YHfXV9tCH/v2U6DO/UNA==" spinCount="100000" sheet="1" objects="1" scenarios="1"/>
  <mergeCells count="1">
    <mergeCell ref="A1:F1"/>
  </mergeCells>
  <conditionalFormatting sqref="H12">
    <cfRule type="expression" dxfId="1" priority="1">
      <formula>$F$3&lt;&gt;$J$11</formula>
    </cfRule>
  </conditionalFormatting>
  <conditionalFormatting sqref="J11">
    <cfRule type="expression" dxfId="0" priority="2">
      <formula>$J$9&lt;&gt;$J$11</formula>
    </cfRule>
  </conditionalFormatting>
  <pageMargins left="0.7" right="0.7" top="0.75" bottom="0.75" header="0.3" footer="0.3"/>
  <pageSetup scale="54"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defaultColWidth="9.1796875" defaultRowHeight="14.5" x14ac:dyDescent="0.35"/>
  <cols>
    <col min="1" max="1" width="14.453125" style="478" customWidth="1"/>
    <col min="2" max="2" width="56" style="455" customWidth="1"/>
    <col min="3" max="3" width="53.453125" style="456" customWidth="1"/>
    <col min="4" max="4" width="59.1796875" style="455" customWidth="1"/>
    <col min="5" max="5" width="9.1796875" style="455"/>
    <col min="6" max="6" width="21" style="92" customWidth="1"/>
    <col min="7" max="7" width="8.81640625" style="92" customWidth="1"/>
    <col min="8" max="16384" width="9.1796875" style="455"/>
  </cols>
  <sheetData>
    <row r="1" spans="1:4" ht="18.5" x14ac:dyDescent="0.35">
      <c r="A1" s="454" t="s">
        <v>375</v>
      </c>
    </row>
    <row r="2" spans="1:4" ht="18.5" x14ac:dyDescent="0.35">
      <c r="A2" s="454"/>
    </row>
    <row r="3" spans="1:4" ht="62.25" customHeight="1" x14ac:dyDescent="0.35">
      <c r="A3" s="703" t="s">
        <v>454</v>
      </c>
      <c r="B3" s="703"/>
      <c r="C3" s="703"/>
      <c r="D3" s="703"/>
    </row>
    <row r="4" spans="1:4" ht="57.75" customHeight="1" x14ac:dyDescent="0.35">
      <c r="A4" s="457" t="s">
        <v>206</v>
      </c>
      <c r="B4" s="458" t="s">
        <v>205</v>
      </c>
      <c r="C4" s="459" t="s">
        <v>207</v>
      </c>
      <c r="D4" s="458" t="s">
        <v>376</v>
      </c>
    </row>
    <row r="5" spans="1:4" x14ac:dyDescent="0.35">
      <c r="A5" s="460">
        <v>5</v>
      </c>
      <c r="B5" s="461" t="s">
        <v>322</v>
      </c>
      <c r="C5" s="462" t="s">
        <v>377</v>
      </c>
      <c r="D5" s="463"/>
    </row>
    <row r="6" spans="1:4" x14ac:dyDescent="0.35">
      <c r="A6" s="460">
        <v>6</v>
      </c>
      <c r="B6" s="461" t="s">
        <v>378</v>
      </c>
      <c r="C6" s="462" t="s">
        <v>377</v>
      </c>
      <c r="D6" s="463"/>
    </row>
    <row r="7" spans="1:4" x14ac:dyDescent="0.35">
      <c r="A7" s="460">
        <v>9</v>
      </c>
      <c r="B7" s="461" t="s">
        <v>379</v>
      </c>
      <c r="C7" s="462" t="s">
        <v>377</v>
      </c>
      <c r="D7" s="463"/>
    </row>
    <row r="8" spans="1:4" x14ac:dyDescent="0.35">
      <c r="A8" s="464">
        <v>12</v>
      </c>
      <c r="B8" s="465" t="s">
        <v>380</v>
      </c>
      <c r="C8" s="466" t="s">
        <v>381</v>
      </c>
      <c r="D8" s="467"/>
    </row>
    <row r="9" spans="1:4" x14ac:dyDescent="0.35">
      <c r="A9" s="460">
        <v>16</v>
      </c>
      <c r="B9" s="461" t="s">
        <v>382</v>
      </c>
      <c r="C9" s="462" t="s">
        <v>377</v>
      </c>
      <c r="D9" s="463"/>
    </row>
    <row r="10" spans="1:4" x14ac:dyDescent="0.35">
      <c r="A10" s="460">
        <v>17</v>
      </c>
      <c r="B10" s="461" t="s">
        <v>383</v>
      </c>
      <c r="C10" s="462" t="s">
        <v>377</v>
      </c>
      <c r="D10" s="463"/>
    </row>
    <row r="11" spans="1:4" x14ac:dyDescent="0.35">
      <c r="A11" s="460">
        <v>18</v>
      </c>
      <c r="B11" s="461" t="s">
        <v>327</v>
      </c>
      <c r="C11" s="462" t="s">
        <v>377</v>
      </c>
      <c r="D11" s="463"/>
    </row>
    <row r="12" spans="1:4" x14ac:dyDescent="0.35">
      <c r="A12" s="468">
        <v>19</v>
      </c>
      <c r="B12" s="469" t="s">
        <v>384</v>
      </c>
      <c r="C12" s="470" t="s">
        <v>377</v>
      </c>
      <c r="D12" s="471" t="s">
        <v>385</v>
      </c>
    </row>
    <row r="13" spans="1:4" x14ac:dyDescent="0.35">
      <c r="A13" s="472">
        <v>20</v>
      </c>
      <c r="B13" s="463" t="s">
        <v>328</v>
      </c>
      <c r="C13" s="462" t="s">
        <v>377</v>
      </c>
      <c r="D13" s="463"/>
    </row>
    <row r="14" spans="1:4" x14ac:dyDescent="0.35">
      <c r="A14" s="472">
        <v>21</v>
      </c>
      <c r="B14" s="463" t="s">
        <v>329</v>
      </c>
      <c r="C14" s="462" t="s">
        <v>377</v>
      </c>
      <c r="D14" s="463"/>
    </row>
    <row r="15" spans="1:4" x14ac:dyDescent="0.35">
      <c r="A15" s="472">
        <v>22</v>
      </c>
      <c r="B15" s="463" t="s">
        <v>330</v>
      </c>
      <c r="C15" s="462" t="s">
        <v>377</v>
      </c>
      <c r="D15" s="463"/>
    </row>
    <row r="16" spans="1:4" x14ac:dyDescent="0.35">
      <c r="A16" s="472">
        <v>23</v>
      </c>
      <c r="B16" s="463" t="s">
        <v>331</v>
      </c>
      <c r="C16" s="462" t="s">
        <v>377</v>
      </c>
      <c r="D16" s="463"/>
    </row>
    <row r="17" spans="1:4" x14ac:dyDescent="0.35">
      <c r="A17" s="472">
        <v>24</v>
      </c>
      <c r="B17" s="463" t="s">
        <v>332</v>
      </c>
      <c r="C17" s="462" t="s">
        <v>377</v>
      </c>
      <c r="D17" s="463"/>
    </row>
    <row r="18" spans="1:4" x14ac:dyDescent="0.35">
      <c r="A18" s="472">
        <v>25</v>
      </c>
      <c r="B18" s="463" t="s">
        <v>333</v>
      </c>
      <c r="C18" s="462" t="s">
        <v>377</v>
      </c>
      <c r="D18" s="463"/>
    </row>
    <row r="19" spans="1:4" x14ac:dyDescent="0.35">
      <c r="A19" s="472">
        <v>29</v>
      </c>
      <c r="B19" s="463" t="s">
        <v>386</v>
      </c>
      <c r="C19" s="462" t="s">
        <v>377</v>
      </c>
      <c r="D19" s="463"/>
    </row>
    <row r="20" spans="1:4" x14ac:dyDescent="0.35">
      <c r="A20" s="460">
        <v>40</v>
      </c>
      <c r="B20" s="461" t="s">
        <v>334</v>
      </c>
      <c r="C20" s="462" t="s">
        <v>377</v>
      </c>
      <c r="D20" s="463"/>
    </row>
    <row r="21" spans="1:4" x14ac:dyDescent="0.35">
      <c r="A21" s="464">
        <v>50</v>
      </c>
      <c r="B21" s="465" t="s">
        <v>387</v>
      </c>
      <c r="C21" s="466" t="s">
        <v>388</v>
      </c>
      <c r="D21" s="467"/>
    </row>
    <row r="22" spans="1:4" x14ac:dyDescent="0.35">
      <c r="A22" s="473">
        <v>51</v>
      </c>
      <c r="B22" s="463" t="s">
        <v>389</v>
      </c>
      <c r="C22" s="462" t="s">
        <v>390</v>
      </c>
      <c r="D22" s="463"/>
    </row>
    <row r="23" spans="1:4" x14ac:dyDescent="0.35">
      <c r="A23" s="473">
        <v>52</v>
      </c>
      <c r="B23" s="463" t="s">
        <v>391</v>
      </c>
      <c r="C23" s="462" t="s">
        <v>390</v>
      </c>
      <c r="D23" s="463"/>
    </row>
    <row r="24" spans="1:4" x14ac:dyDescent="0.35">
      <c r="A24" s="473">
        <v>53</v>
      </c>
      <c r="B24" s="463" t="s">
        <v>392</v>
      </c>
      <c r="C24" s="462" t="s">
        <v>390</v>
      </c>
      <c r="D24" s="463"/>
    </row>
    <row r="25" spans="1:4" x14ac:dyDescent="0.35">
      <c r="A25" s="473">
        <v>54</v>
      </c>
      <c r="B25" s="463" t="s">
        <v>393</v>
      </c>
      <c r="C25" s="462" t="s">
        <v>390</v>
      </c>
      <c r="D25" s="463"/>
    </row>
    <row r="26" spans="1:4" x14ac:dyDescent="0.35">
      <c r="A26" s="473">
        <v>55</v>
      </c>
      <c r="B26" s="463" t="s">
        <v>394</v>
      </c>
      <c r="C26" s="462" t="s">
        <v>390</v>
      </c>
      <c r="D26" s="463"/>
    </row>
    <row r="27" spans="1:4" x14ac:dyDescent="0.35">
      <c r="A27" s="473">
        <v>59</v>
      </c>
      <c r="B27" s="474" t="s">
        <v>395</v>
      </c>
      <c r="C27" s="462" t="s">
        <v>390</v>
      </c>
      <c r="D27" s="463"/>
    </row>
    <row r="28" spans="1:4" x14ac:dyDescent="0.35">
      <c r="A28" s="464">
        <v>70</v>
      </c>
      <c r="B28" s="465" t="s">
        <v>396</v>
      </c>
      <c r="C28" s="466" t="s">
        <v>388</v>
      </c>
      <c r="D28" s="467"/>
    </row>
    <row r="29" spans="1:4" x14ac:dyDescent="0.35">
      <c r="A29" s="460">
        <v>71</v>
      </c>
      <c r="B29" s="461" t="s">
        <v>397</v>
      </c>
      <c r="C29" s="462" t="s">
        <v>377</v>
      </c>
      <c r="D29" s="463"/>
    </row>
    <row r="30" spans="1:4" x14ac:dyDescent="0.35">
      <c r="A30" s="460">
        <v>88</v>
      </c>
      <c r="B30" s="461" t="s">
        <v>398</v>
      </c>
      <c r="C30" s="462" t="s">
        <v>377</v>
      </c>
      <c r="D30" s="463"/>
    </row>
    <row r="31" spans="1:4" x14ac:dyDescent="0.35">
      <c r="A31" s="475" t="s">
        <v>338</v>
      </c>
      <c r="B31" s="476" t="s">
        <v>337</v>
      </c>
      <c r="C31" s="477" t="s">
        <v>377</v>
      </c>
      <c r="D31" s="476"/>
    </row>
    <row r="32" spans="1:4" x14ac:dyDescent="0.35">
      <c r="A32" s="475" t="s">
        <v>340</v>
      </c>
      <c r="B32" s="476" t="s">
        <v>339</v>
      </c>
      <c r="C32" s="477" t="s">
        <v>377</v>
      </c>
      <c r="D32" s="476"/>
    </row>
    <row r="33" spans="1:4" x14ac:dyDescent="0.35">
      <c r="A33" s="475" t="s">
        <v>342</v>
      </c>
      <c r="B33" s="476" t="s">
        <v>341</v>
      </c>
      <c r="C33" s="477" t="s">
        <v>377</v>
      </c>
      <c r="D33" s="476"/>
    </row>
    <row r="34" spans="1:4" x14ac:dyDescent="0.35">
      <c r="A34" s="475" t="s">
        <v>344</v>
      </c>
      <c r="B34" s="476" t="s">
        <v>343</v>
      </c>
      <c r="C34" s="477" t="s">
        <v>377</v>
      </c>
      <c r="D34" s="476"/>
    </row>
    <row r="35" spans="1:4" x14ac:dyDescent="0.35">
      <c r="A35" s="475" t="s">
        <v>346</v>
      </c>
      <c r="B35" s="476" t="s">
        <v>345</v>
      </c>
      <c r="C35" s="477" t="s">
        <v>377</v>
      </c>
      <c r="D35" s="476"/>
    </row>
  </sheetData>
  <sheetProtection algorithmName="SHA-512" hashValue="DSHA4gUqNMMp8sJFXzru1+WUps2p3evtvWHwN/CZ6QrS4sTbF5TPmlsC+wU2l7TE4S+4mGBwEcgGpTQF/xMvsw==" saltValue="bm4nAUiUUFMvq/8X/6crBg==" spinCount="100000" sheet="1" objects="1" scenarios="1"/>
  <mergeCells count="1">
    <mergeCell ref="A3:D3"/>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11" sqref="B11"/>
    </sheetView>
  </sheetViews>
  <sheetFormatPr defaultColWidth="8.7265625" defaultRowHeight="14.5" x14ac:dyDescent="0.35"/>
  <cols>
    <col min="1" max="1" width="10.7265625" style="92" bestFit="1" customWidth="1"/>
    <col min="2" max="2" width="80.26953125" style="92" customWidth="1"/>
    <col min="3" max="3" width="50" style="92" customWidth="1"/>
    <col min="4" max="16384" width="8.7265625" style="92"/>
  </cols>
  <sheetData>
    <row r="1" spans="1:2" x14ac:dyDescent="0.35">
      <c r="A1" s="92" t="s">
        <v>373</v>
      </c>
    </row>
    <row r="3" spans="1:2" x14ac:dyDescent="0.35">
      <c r="A3" s="8" t="s">
        <v>231</v>
      </c>
      <c r="B3" s="8" t="s">
        <v>232</v>
      </c>
    </row>
    <row r="4" spans="1:2" ht="72.5" x14ac:dyDescent="0.35">
      <c r="A4" s="123">
        <v>44981</v>
      </c>
      <c r="B4" s="124" t="s">
        <v>374</v>
      </c>
    </row>
    <row r="5" spans="1:2" ht="29" x14ac:dyDescent="0.35">
      <c r="A5" s="123">
        <v>45027</v>
      </c>
      <c r="B5" s="124" t="s">
        <v>420</v>
      </c>
    </row>
    <row r="6" spans="1:2" ht="23.5" customHeight="1" x14ac:dyDescent="0.35">
      <c r="A6" s="123">
        <v>45043</v>
      </c>
      <c r="B6" s="20" t="s">
        <v>421</v>
      </c>
    </row>
    <row r="7" spans="1:2" ht="43.5" x14ac:dyDescent="0.35">
      <c r="A7" s="483">
        <v>45054</v>
      </c>
      <c r="B7" s="493" t="s">
        <v>422</v>
      </c>
    </row>
    <row r="8" spans="1:2" ht="72.5" x14ac:dyDescent="0.35">
      <c r="A8" s="494">
        <v>45260</v>
      </c>
      <c r="B8" s="495" t="s">
        <v>484</v>
      </c>
    </row>
    <row r="9" spans="1:2" ht="43.5" x14ac:dyDescent="0.35">
      <c r="A9" s="496">
        <v>45260</v>
      </c>
      <c r="B9" s="497" t="s">
        <v>423</v>
      </c>
    </row>
    <row r="10" spans="1:2" ht="29" x14ac:dyDescent="0.35">
      <c r="A10" s="498">
        <v>45260</v>
      </c>
      <c r="B10" s="499" t="s">
        <v>424</v>
      </c>
    </row>
    <row r="11" spans="1:2" ht="43.5" x14ac:dyDescent="0.35">
      <c r="A11" s="123">
        <v>46133</v>
      </c>
      <c r="B11" s="511" t="s">
        <v>508</v>
      </c>
    </row>
    <row r="12" spans="1:2" ht="43.5" x14ac:dyDescent="0.35">
      <c r="A12" s="531">
        <v>46133</v>
      </c>
      <c r="B12" s="20" t="s">
        <v>513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1C2A49CE63DAF47A002C9105EB90336" ma:contentTypeVersion="51" ma:contentTypeDescription="Create a new document." ma:contentTypeScope="" ma:versionID="ad9335bcddabaca46318fe8b1810ca85">
  <xsd:schema xmlns:xsd="http://www.w3.org/2001/XMLSchema" xmlns:xs="http://www.w3.org/2001/XMLSchema" xmlns:p="http://schemas.microsoft.com/office/2006/metadata/properties" xmlns:ns2="9ff0ecbc-b3d8-47f2-adab-d70be84db7fe" xmlns:ns3="ad323bad-e586-4add-a3cf-c0f0c5844b42" targetNamespace="http://schemas.microsoft.com/office/2006/metadata/properties" ma:root="true" ma:fieldsID="d1ef91c50865529c84d13975abea534f" ns2:_="" ns3:_="">
    <xsd:import namespace="9ff0ecbc-b3d8-47f2-adab-d70be84db7fe"/>
    <xsd:import namespace="ad323bad-e586-4add-a3cf-c0f0c5844b42"/>
    <xsd:element name="properties">
      <xsd:complexType>
        <xsd:sequence>
          <xsd:element name="documentManagement">
            <xsd:complexType>
              <xsd:all>
                <xsd:element ref="ns2:Frequency" minOccurs="0"/>
                <xsd:element ref="ns2:Revision_x0020_Date" minOccurs="0"/>
                <xsd:element ref="ns2:Template_x0020_Type" minOccurs="0"/>
                <xsd:element ref="ns2:Report_x0020_Owner" minOccurs="0"/>
                <xsd:element ref="ns2:Owner_x0020_Manager" minOccurs="0"/>
                <xsd:element ref="ns2:Manager_x0020_Approval_x0020_Received" minOccurs="0"/>
                <xsd:element ref="ns2:Date_x0020_of_x0020_Approval_x0020_by_x0020_Manager" minOccurs="0"/>
                <xsd:element ref="ns2:Deputy" minOccurs="0"/>
                <xsd:element ref="ns2:Deputy_x0020_Approved" minOccurs="0"/>
                <xsd:element ref="ns2:Date_x0020_of_x0020_Deputy_x0020_Approval" minOccurs="0"/>
                <xsd:element ref="ns2:Termination_x0020_prior_x0020_to_x0020_publication" minOccurs="0"/>
                <xsd:element ref="ns2:Date_x0020_forwarded_x0020_for_x0020_publishing" minOccurs="0"/>
                <xsd:element ref="ns2:Date_x0020_Posted" minOccurs="0"/>
                <xsd:element ref="ns2:Posted_x0020_by_x003a_" minOccurs="0"/>
                <xsd:element ref="ns2:Notes_x003a_" minOccurs="0"/>
                <xsd:element ref="ns2:Publishing_x0020_Notification_x0020_sent_x0020_to_x0020_Managed_x0020_Care" minOccurs="0"/>
                <xsd:element ref="ns2:Publication_x0020_retracted_x0020__x0028_additional_x0020_revisions_x0020_required_x0029_" minOccurs="0"/>
                <xsd:element ref="ns2:Report_x0020_Retir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0ecbc-b3d8-47f2-adab-d70be84db7fe" elementFormDefault="qualified">
    <xsd:import namespace="http://schemas.microsoft.com/office/2006/documentManagement/types"/>
    <xsd:import namespace="http://schemas.microsoft.com/office/infopath/2007/PartnerControls"/>
    <xsd:element name="Frequency" ma:index="2" nillable="true" ma:displayName="Frequency" ma:description="This section provides the report frequency for the convenience of posting." ma:internalName="Frequency">
      <xsd:complexType>
        <xsd:complexContent>
          <xsd:extension base="dms:MultiChoice">
            <xsd:sequence>
              <xsd:element name="Value" maxOccurs="unbounded" minOccurs="0" nillable="true">
                <xsd:simpleType>
                  <xsd:restriction base="dms:Choice">
                    <xsd:enumeration value="Weekly"/>
                    <xsd:enumeration value="Monthly"/>
                    <xsd:enumeration value="Bi-Monthly"/>
                    <xsd:enumeration value="Quarterly"/>
                    <xsd:enumeration value="Semi-Annual"/>
                    <xsd:enumeration value="Annual"/>
                    <xsd:enumeration value="Ad Hoc"/>
                    <xsd:enumeration value="One-Time Only"/>
                  </xsd:restriction>
                </xsd:simpleType>
              </xsd:element>
            </xsd:sequence>
          </xsd:extension>
        </xsd:complexContent>
      </xsd:complexType>
    </xsd:element>
    <xsd:element name="Revision_x0020_Date" ma:index="3" nillable="true" ma:displayName="Revision Date" ma:format="DateOnly" ma:internalName="Revision_x0020_Date">
      <xsd:simpleType>
        <xsd:restriction base="dms:DateTime"/>
      </xsd:simpleType>
    </xsd:element>
    <xsd:element name="Template_x0020_Type" ma:index="4" nillable="true" ma:displayName="Template Type" ma:default="New" ma:format="RadioButtons" ma:internalName="Template_x0020_Type">
      <xsd:simpleType>
        <xsd:restriction base="dms:Choice">
          <xsd:enumeration value="New"/>
          <xsd:enumeration value="Revised"/>
        </xsd:restriction>
      </xsd:simpleType>
    </xsd:element>
    <xsd:element name="Report_x0020_Owner" ma:index="5" nillable="true" ma:displayName="Business Owner" ma:format="Dropdown" ma:internalName="Report_x0020_Owner">
      <xsd:simpleType>
        <xsd:restriction base="dms:Choice">
          <xsd:enumeration value="TBD"/>
          <xsd:enumeration value="Addie Imseis"/>
          <xsd:enumeration value="Alethia Black"/>
          <xsd:enumeration value="Alicia Guidry"/>
          <xsd:enumeration value="Brennan Templet"/>
          <xsd:enumeration value="Carol Leven"/>
          <xsd:enumeration value="Carolyne LeBlanc"/>
          <xsd:enumeration value="Celeste Gauthier"/>
          <xsd:enumeration value="Charles Wopara"/>
          <xsd:enumeration value="Christine Sullivan"/>
          <xsd:enumeration value="Connie Goodson"/>
          <xsd:enumeration value="Connie Lewis"/>
          <xsd:enumeration value="Cordelia Clay"/>
          <xsd:enumeration value="Danny Murnane"/>
          <xsd:enumeration value="Dara Horcasitas"/>
          <xsd:enumeration value="Darrell Montgomery"/>
          <xsd:enumeration value="David Peterson"/>
          <xsd:enumeration value="Dawn Love"/>
          <xsd:enumeration value="Dawn Tate"/>
          <xsd:enumeration value="Deborah Davis"/>
          <xsd:enumeration value="Dee Schneider"/>
          <xsd:enumeration value="Deonne Bailey"/>
          <xsd:enumeration value="Destiny Rohmfeld"/>
          <xsd:enumeration value="Dianne Griffin"/>
          <xsd:enumeration value="Ekwutosi Okoroh"/>
          <xsd:enumeration value="Gabriell Johnson-Stewart"/>
          <xsd:enumeration value="Gaynell Denova"/>
          <xsd:enumeration value="Germaine Becks-Moody"/>
          <xsd:enumeration value="Gustave Lehmann"/>
          <xsd:enumeration value="Helen Prett"/>
          <xsd:enumeration value="Hexter Bennett"/>
          <xsd:enumeration value="Irma Gauthier"/>
          <xsd:enumeration value="Jackson Carney"/>
          <xsd:enumeration value="Janelle Sparks"/>
          <xsd:enumeration value="Jen Steele"/>
          <xsd:enumeration value="Joe Hicks"/>
          <xsd:enumeration value="Joette Smith"/>
          <xsd:enumeration value="John Korduner"/>
          <xsd:enumeration value="Kayla Kennedy"/>
          <xsd:enumeration value="Kolynda Parker"/>
          <xsd:enumeration value="Kellea LaCroix"/>
          <xsd:enumeration value="Kelley Francis"/>
          <xsd:enumeration value="Kelley Peterson"/>
          <xsd:enumeration value="Kerri Capello"/>
          <xsd:enumeration value="Kimberly LaMotte"/>
          <xsd:enumeration value="Kristi Bonvillain"/>
          <xsd:enumeration value="Krystal Berthelot"/>
          <xsd:enumeration value="Lalauni Williams"/>
          <xsd:enumeration value="Laurie Jewell"/>
          <xsd:enumeration value="Leila Miller"/>
          <xsd:enumeration value="Libby Gonzales"/>
          <xsd:enumeration value="Lisha Wu"/>
          <xsd:enumeration value="Margaret Hubbard"/>
          <xsd:enumeration value="Marisa Naquin"/>
          <xsd:enumeration value="Mark Perry"/>
          <xsd:enumeration value="Mary TC Johnson"/>
          <xsd:enumeration value="Melanie Doucet"/>
          <xsd:enumeration value="Michelle Barnett"/>
          <xsd:enumeration value="Michelle Renee"/>
          <xsd:enumeration value="Monica Guerriero"/>
          <xsd:enumeration value="Nicola Carter"/>
          <xsd:enumeration value="Paula Jennings"/>
          <xsd:enumeration value="Quinetta Womack"/>
          <xsd:enumeration value="Rebecca Hebert"/>
          <xsd:enumeration value="Rene Huff"/>
          <xsd:enumeration value="Richard Pierce"/>
          <xsd:enumeration value="Robert Henson"/>
          <xsd:enumeration value="Robyn McDermott"/>
          <xsd:enumeration value="Rosalyn Christopher"/>
          <xsd:enumeration value="Ruth Kennedy"/>
          <xsd:enumeration value="Sonya Silvio"/>
          <xsd:enumeration value="Steve Annison"/>
          <xsd:enumeration value="Sue Fontenot"/>
          <xsd:enumeration value="Susan Bryson"/>
          <xsd:enumeration value="Tara Delee"/>
          <xsd:enumeration value="Theresa Graham"/>
          <xsd:enumeration value="Tim Williams"/>
          <xsd:enumeration value="Trene Jenkins"/>
          <xsd:enumeration value="Whitney Martinez"/>
        </xsd:restriction>
      </xsd:simpleType>
    </xsd:element>
    <xsd:element name="Owner_x0020_Manager" ma:index="6" nillable="true" ma:displayName="Section Chief" ma:format="Dropdown" ma:internalName="Owner_x0020_Manager">
      <xsd:simpleType>
        <xsd:restriction base="dms:Choice">
          <xsd:enumeration value="TBD"/>
          <xsd:enumeration value="Alicia Prevost"/>
          <xsd:enumeration value="Ann Darling"/>
          <xsd:enumeration value="Bill Perkins"/>
          <xsd:enumeration value="Brian Bennett"/>
          <xsd:enumeration value="Candace Ricard"/>
          <xsd:enumeration value="Celeste Gauthier"/>
          <xsd:enumeration value="Cindy Caroon"/>
          <xsd:enumeration value="Connie Goodson"/>
          <xsd:enumeration value="Damiane Ricks"/>
          <xsd:enumeration value="Darlene Budgewater"/>
          <xsd:enumeration value="Darlene White"/>
          <xsd:enumeration value="Darrell Montgomery"/>
          <xsd:enumeration value="David Peterson"/>
          <xsd:enumeration value="Dawn Love"/>
          <xsd:enumeration value="Erin Campbell"/>
          <xsd:enumeration value="Henry Bennett"/>
          <xsd:enumeration value="Jackie Porta"/>
          <xsd:enumeration value="Jackson Carney"/>
          <xsd:enumeration value="Jarrod Coniglio"/>
          <xsd:enumeration value="Jode Burkett"/>
          <xsd:enumeration value="John Korduner"/>
          <xsd:enumeration value="Kelley Francis"/>
          <xsd:enumeration value="Kerri Capello"/>
          <xsd:enumeration value="Kerri Lea"/>
          <xsd:enumeration value="Kimberly LaMotte"/>
          <xsd:enumeration value="Leila Miller"/>
          <xsd:enumeration value="Lesli Boudreaux"/>
          <xsd:enumeration value="Libby Gonzales"/>
          <xsd:enumeration value="Marisa Naquin"/>
          <xsd:enumeration value="Melwyn Wendt"/>
          <xsd:enumeration value="Michelle Barnett"/>
          <xsd:enumeration value="Monica Key"/>
          <xsd:enumeration value="Paula Jennings"/>
          <xsd:enumeration value="Piia Hanson"/>
          <xsd:enumeration value="Quinetta Womack"/>
          <xsd:enumeration value="Rebecca Harris"/>
          <xsd:enumeration value="Robyn McDermott"/>
          <xsd:enumeration value="Stacy Guidry"/>
          <xsd:enumeration value="Tom Jarlock"/>
          <xsd:enumeration value="Whitney Martinez"/>
        </xsd:restriction>
      </xsd:simpleType>
    </xsd:element>
    <xsd:element name="Manager_x0020_Approval_x0020_Received" ma:index="7" nillable="true" ma:displayName="Section Chief Approval Received" ma:format="RadioButtons" ma:internalName="Manager_x0020_Approval_x0020_Received">
      <xsd:simpleType>
        <xsd:restriction base="dms:Choice">
          <xsd:enumeration value="Yes"/>
          <xsd:enumeration value="No"/>
        </xsd:restriction>
      </xsd:simpleType>
    </xsd:element>
    <xsd:element name="Date_x0020_of_x0020_Approval_x0020_by_x0020_Manager" ma:index="8" nillable="true" ma:displayName="Date of Approval by Section Chief" ma:format="DateOnly" ma:internalName="Date_x0020_of_x0020_Approval_x0020_by_x0020_Manager">
      <xsd:simpleType>
        <xsd:restriction base="dms:DateTime"/>
      </xsd:simpleType>
    </xsd:element>
    <xsd:element name="Deputy" ma:index="9" nillable="true" ma:displayName="Deputy" ma:format="Dropdown" ma:internalName="Deputy">
      <xsd:simpleType>
        <xsd:restriction base="dms:Choice">
          <xsd:enumeration value="TBD"/>
          <xsd:enumeration value="Amanda Joyner"/>
          <xsd:enumeration value="Bill Perkins"/>
          <xsd:enumeration value="Diane Batts"/>
          <xsd:enumeration value="Darlene Budgewater"/>
          <xsd:enumeration value="Darrell Montgomery"/>
          <xsd:enumeration value="Jackson Carney"/>
          <xsd:enumeration value="Janice Petersen"/>
          <xsd:enumeration value="Jarrod Coniglio"/>
          <xsd:enumeration value="Jen Katzman"/>
          <xsd:enumeration value="Jen Steele"/>
          <xsd:enumeration value="Karen Stubbs"/>
          <xsd:enumeration value="Lou Ann Owen"/>
          <xsd:enumeration value="Mary TC Johnson"/>
          <xsd:enumeration value="Michael Boutte"/>
          <xsd:enumeration value="Mitzi Hochheiser"/>
          <xsd:enumeration value="Pam Diez"/>
          <xsd:enumeration value="SreyRam Kuy"/>
          <xsd:enumeration value="Stacy Guidry"/>
        </xsd:restriction>
      </xsd:simpleType>
    </xsd:element>
    <xsd:element name="Deputy_x0020_Approved" ma:index="10" nillable="true" ma:displayName="Deputy Approved" ma:format="RadioButtons" ma:internalName="Deputy_x0020_Approved">
      <xsd:simpleType>
        <xsd:restriction base="dms:Choice">
          <xsd:enumeration value="Yes"/>
          <xsd:enumeration value="No"/>
        </xsd:restriction>
      </xsd:simpleType>
    </xsd:element>
    <xsd:element name="Date_x0020_of_x0020_Deputy_x0020_Approval" ma:index="11" nillable="true" ma:displayName="Date of Deputy Approval" ma:format="DateOnly" ma:internalName="Date_x0020_of_x0020_Deputy_x0020_Approval">
      <xsd:simpleType>
        <xsd:restriction base="dms:DateTime"/>
      </xsd:simpleType>
    </xsd:element>
    <xsd:element name="Termination_x0020_prior_x0020_to_x0020_publication" ma:index="12" nillable="true" ma:displayName="Termination prior to publishing" ma:format="DateOnly" ma:internalName="Termination_x0020_prior_x0020_to_x0020_publication">
      <xsd:simpleType>
        <xsd:restriction base="dms:DateTime"/>
      </xsd:simpleType>
    </xsd:element>
    <xsd:element name="Date_x0020_forwarded_x0020_for_x0020_publishing" ma:index="13" nillable="true" ma:displayName="Date forwarded for publishing" ma:description="For Use by Reporting Staff Only" ma:format="DateOnly" ma:internalName="Date_x0020_forwarded_x0020_for_x0020_publishing">
      <xsd:simpleType>
        <xsd:restriction base="dms:DateTime"/>
      </xsd:simpleType>
    </xsd:element>
    <xsd:element name="Date_x0020_Posted" ma:index="14" nillable="true" ma:displayName="Date Published" ma:description="For Use by Publishing Staff Only" ma:format="DateOnly" ma:internalName="Date_x0020_Posted">
      <xsd:simpleType>
        <xsd:restriction base="dms:DateTime"/>
      </xsd:simpleType>
    </xsd:element>
    <xsd:element name="Posted_x0020_by_x003a_" ma:index="15" nillable="true" ma:displayName="Posted by:" ma:format="RadioButtons" ma:internalName="Posted_x0020_by_x003a_">
      <xsd:simpleType>
        <xsd:restriction base="dms:Choice">
          <xsd:enumeration value="Damiane Ricks"/>
          <xsd:enumeration value="Hexter Bennett"/>
          <xsd:enumeration value="Jamie Craig"/>
          <xsd:enumeration value="Kelley Peterson"/>
        </xsd:restriction>
      </xsd:simpleType>
    </xsd:element>
    <xsd:element name="Notes_x003a_" ma:index="16" nillable="true" ma:displayName="Notes:" ma:description="This section shall be used to provide details in regard to the template (e.g. description of changes, comments from approvers, instructions for next party in approval process, etc.)." ma:internalName="Notes_x003a_">
      <xsd:simpleType>
        <xsd:restriction base="dms:Note"/>
      </xsd:simpleType>
    </xsd:element>
    <xsd:element name="Publishing_x0020_Notification_x0020_sent_x0020_to_x0020_Managed_x0020_Care" ma:index="17" nillable="true" ma:displayName="Managed Care Notified" ma:description="For Use by Reporting Staff Only" ma:format="DateOnly" ma:internalName="Publishing_x0020_Notification_x0020_sent_x0020_to_x0020_Managed_x0020_Care">
      <xsd:simpleType>
        <xsd:restriction base="dms:DateTime"/>
      </xsd:simpleType>
    </xsd:element>
    <xsd:element name="Publication_x0020_retracted_x0020__x0028_additional_x0020_revisions_x0020_required_x0029_" ma:index="18" nillable="true" ma:displayName="Publication retracted (additional revisions required)" ma:format="DateOnly" ma:internalName="Publication_x0020_retracted_x0020__x0028_additional_x0020_revisions_x0020_required_x0029_">
      <xsd:simpleType>
        <xsd:restriction base="dms:DateTime"/>
      </xsd:simpleType>
    </xsd:element>
    <xsd:element name="Report_x0020_Retired" ma:index="19" nillable="true" ma:displayName="Report Retired" ma:format="DateOnly" ma:internalName="Report_x0020_Retir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323bad-e586-4add-a3cf-c0f0c5844b4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http://dhhnet/departments/mva/bh/TemplateApproval/Shared Documents/Forms/Document/Template Approval.xsn</xsnLocation>
  <cached>False</cached>
  <openByDefault>False</openByDefault>
  <xsnScope>http://dhhnet/departments/mva/bh/TemplateApproval/Shared Documents</xsnScope>
</customXsn>
</file>

<file path=customXml/item4.xml><?xml version="1.0" encoding="utf-8"?>
<p:properties xmlns:p="http://schemas.microsoft.com/office/2006/metadata/properties" xmlns:xsi="http://www.w3.org/2001/XMLSchema-instance" xmlns:pc="http://schemas.microsoft.com/office/infopath/2007/PartnerControls">
  <documentManagement>
    <_dlc_DocId xmlns="ad323bad-e586-4add-a3cf-c0f0c5844b42">MJ2E24AJY6JM-2277-492</_dlc_DocId>
    <_dlc_DocIdUrl xmlns="ad323bad-e586-4add-a3cf-c0f0c5844b42">
      <Url>https://dhhnet.dhh.la.gov/departments/mva/bh/TemplateApproval/_layouts/DocIdRedir.aspx?ID=MJ2E24AJY6JM-2277-492</Url>
      <Description>MJ2E24AJY6JM-2277-492</Description>
    </_dlc_DocIdUrl>
    <Revision_x0020_Date xmlns="9ff0ecbc-b3d8-47f2-adab-d70be84db7fe">2019-02-20T06:00:00+00:00</Revision_x0020_Date>
    <Date_x0020_Posted xmlns="9ff0ecbc-b3d8-47f2-adab-d70be84db7fe" xsi:nil="true"/>
    <Deputy_x0020_Approved xmlns="9ff0ecbc-b3d8-47f2-adab-d70be84db7fe">Yes</Deputy_x0020_Approved>
    <Posted_x0020_by_x003a_ xmlns="9ff0ecbc-b3d8-47f2-adab-d70be84db7fe" xsi:nil="true"/>
    <Owner_x0020_Manager xmlns="9ff0ecbc-b3d8-47f2-adab-d70be84db7fe">Candace Ricard</Owner_x0020_Manager>
    <Manager_x0020_Approval_x0020_Received xmlns="9ff0ecbc-b3d8-47f2-adab-d70be84db7fe">Yes</Manager_x0020_Approval_x0020_Received>
    <Termination_x0020_prior_x0020_to_x0020_publication xmlns="9ff0ecbc-b3d8-47f2-adab-d70be84db7fe" xsi:nil="true"/>
    <Date_x0020_of_x0020_Deputy_x0020_Approval xmlns="9ff0ecbc-b3d8-47f2-adab-d70be84db7fe">2019-03-22T05:00:00+00:00</Date_x0020_of_x0020_Deputy_x0020_Approval>
    <Date_x0020_forwarded_x0020_for_x0020_publishing xmlns="9ff0ecbc-b3d8-47f2-adab-d70be84db7fe">2019-04-03T05:00:00+00:00</Date_x0020_forwarded_x0020_for_x0020_publishing>
    <Frequency xmlns="9ff0ecbc-b3d8-47f2-adab-d70be84db7fe">
      <Value>Quarterly</Value>
    </Frequency>
    <Date_x0020_of_x0020_Approval_x0020_by_x0020_Manager xmlns="9ff0ecbc-b3d8-47f2-adab-d70be84db7fe">2019-03-20T05:00:00+00:00</Date_x0020_of_x0020_Approval_x0020_by_x0020_Manager>
    <Report_x0020_Retired xmlns="9ff0ecbc-b3d8-47f2-adab-d70be84db7fe" xsi:nil="true"/>
    <Template_x0020_Type xmlns="9ff0ecbc-b3d8-47f2-adab-d70be84db7fe">Revised</Template_x0020_Type>
    <Publishing_x0020_Notification_x0020_sent_x0020_to_x0020_Managed_x0020_Care xmlns="9ff0ecbc-b3d8-47f2-adab-d70be84db7fe" xsi:nil="true"/>
    <Report_x0020_Owner xmlns="9ff0ecbc-b3d8-47f2-adab-d70be84db7fe">Kelley Francis</Report_x0020_Owner>
    <Deputy xmlns="9ff0ecbc-b3d8-47f2-adab-d70be84db7fe">Karen Stubbs</Deputy>
    <Notes_x003a_ xmlns="9ff0ecbc-b3d8-47f2-adab-d70be84db7fe">updated formulas, procedure codes and alignment of service categories used in weekly Prior Authorization files as detailed in the SCG.
Template revision approved for publishing to MMB.  (ACL)</Notes_x003a_>
    <Publication_x0020_retracted_x0020__x0028_additional_x0020_revisions_x0020_required_x0029_ xmlns="9ff0ecbc-b3d8-47f2-adab-d70be84db7fe"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58288-02EA-4E7F-9113-EFCC4FB551C4}">
  <ds:schemaRefs>
    <ds:schemaRef ds:uri="http://schemas.microsoft.com/sharepoint/events"/>
  </ds:schemaRefs>
</ds:datastoreItem>
</file>

<file path=customXml/itemProps2.xml><?xml version="1.0" encoding="utf-8"?>
<ds:datastoreItem xmlns:ds="http://schemas.openxmlformats.org/officeDocument/2006/customXml" ds:itemID="{EAE271D3-21BE-475B-ACD5-781B8ED43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0ecbc-b3d8-47f2-adab-d70be84db7fe"/>
    <ds:schemaRef ds:uri="ad323bad-e586-4add-a3cf-c0f0c5844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9C000B-ACBD-4A4B-AA19-6DB8994896D2}">
  <ds:schemaRefs>
    <ds:schemaRef ds:uri="http://schemas.microsoft.com/office/2006/metadata/customXsn"/>
  </ds:schemaRefs>
</ds:datastoreItem>
</file>

<file path=customXml/itemProps4.xml><?xml version="1.0" encoding="utf-8"?>
<ds:datastoreItem xmlns:ds="http://schemas.openxmlformats.org/officeDocument/2006/customXml" ds:itemID="{1CF59F04-F228-4507-BC40-FF0AFDFD910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9ff0ecbc-b3d8-47f2-adab-d70be84db7fe"/>
    <ds:schemaRef ds:uri="http://schemas.microsoft.com/office/infopath/2007/PartnerControls"/>
    <ds:schemaRef ds:uri="ad323bad-e586-4add-a3cf-c0f0c5844b42"/>
    <ds:schemaRef ds:uri="http://www.w3.org/XML/1998/namespace"/>
  </ds:schemaRefs>
</ds:datastoreItem>
</file>

<file path=customXml/itemProps5.xml><?xml version="1.0" encoding="utf-8"?>
<ds:datastoreItem xmlns:ds="http://schemas.openxmlformats.org/officeDocument/2006/customXml" ds:itemID="{659B8290-CF72-4A73-B552-D2C43F1CF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 &amp; Definitions</vt:lpstr>
      <vt:lpstr>Summary</vt:lpstr>
      <vt:lpstr>1 Attestation &amp; Attachments</vt:lpstr>
      <vt:lpstr>2 Outpt_Professional</vt:lpstr>
      <vt:lpstr>3 Outpt_Prof Denials</vt:lpstr>
      <vt:lpstr>4 Inpatient_Residential</vt:lpstr>
      <vt:lpstr>5 Inpt_Resd Denials</vt:lpstr>
      <vt:lpstr>CODES</vt:lpstr>
      <vt:lpstr>Template Revisions</vt:lpstr>
      <vt:lpstr>'2 Outpt_Professional'!Print_Area</vt:lpstr>
      <vt:lpstr>'4 Inpatient_Residential'!Print_Area</vt:lpstr>
      <vt:lpstr>Summary!Print_Area</vt:lpstr>
    </vt:vector>
  </TitlesOfParts>
  <Company>DHH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188BH Service Authorization 20190218</dc:title>
  <dc:creator>Mary TC Johnson</dc:creator>
  <cp:lastModifiedBy>Corneliaus Cole</cp:lastModifiedBy>
  <cp:lastPrinted>2023-01-23T14:35:28Z</cp:lastPrinted>
  <dcterms:created xsi:type="dcterms:W3CDTF">2017-07-24T13:48:23Z</dcterms:created>
  <dcterms:modified xsi:type="dcterms:W3CDTF">2026-06-08T21:25:36Z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0x010100D1C2A49CE63DAF47A002C9105EB90336</vt:lpwstr>
  </property>
  <property fmtid="{D5CDD505-2E9C-101B-9397-08002B2CF9AE}" pid="3" name="_dlc_DocIdItemGuid">
    <vt:lpwstr>f15b3a8f-8651-4f42-b4d0-2bd392912c30</vt:lpwstr>
  </property>
  <property fmtid="{D5CDD505-2E9C-101B-9397-08002B2CF9AE}" pid="4" name="WorkflowChangePath">
    <vt:lpwstr>f0fb59c0-b9b5-47f5-91c7-03305fa9aef1,3;f0fb59c0-b9b5-47f5-91c7-03305fa9aef1,6;f0fb59c0-b9b5-47f5-91c7-03305fa9aef1,4;f0fb59c0-b9b5-47f5-91c7-03305fa9aef1,4;8dfc4e46-bc95-438c-bb61-09501244e0e5,4;</vt:lpwstr>
  </property>
</Properties>
</file>